
<file path=[Content_Types].xml><?xml version="1.0" encoding="utf-8"?>
<Types xmlns="http://schemas.openxmlformats.org/package/2006/content-types">
  <Default Extension="xml" ContentType="application/xml"/>
  <Default Extension="jpeg" ContentType="image/jpeg"/>
  <Default Extension="vml" ContentType="application/vnd.openxmlformats-officedocument.vmlDrawing"/>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26207"/>
  <workbookPr date1904="1" showInkAnnotation="0"/>
  <mc:AlternateContent xmlns:mc="http://schemas.openxmlformats.org/markup-compatibility/2006">
    <mc:Choice Requires="x15">
      <x15ac:absPath xmlns:x15ac="http://schemas.microsoft.com/office/spreadsheetml/2010/11/ac" url="/Users/Tauheed/Desktop/SAFAC Student Org Applications /"/>
    </mc:Choice>
  </mc:AlternateContent>
  <bookViews>
    <workbookView xWindow="0" yWindow="0" windowWidth="25600" windowHeight="16000" tabRatio="921" activeTab="2"/>
  </bookViews>
  <sheets>
    <sheet name="Cover Page" sheetId="1" r:id="rId1"/>
    <sheet name="General Information" sheetId="2" r:id="rId2"/>
    <sheet name="Expense Request" sheetId="3" r:id="rId3"/>
    <sheet name="Breakdown &amp; Documentation" sheetId="4" r:id="rId4"/>
    <sheet name="Standard Operation" sheetId="8" r:id="rId5"/>
    <sheet name="Competition" sheetId="9" r:id="rId6"/>
    <sheet name="Admin" sheetId="5" state="hidden" r:id="rId7"/>
  </sheets>
  <externalReferences>
    <externalReference r:id="rId8"/>
  </externalReferences>
  <definedNames>
    <definedName name="_xlnm_Print_Area" localSheetId="0">'Cover Page'!$C$3:$K$43</definedName>
    <definedName name="_xlnm_Print_Area" localSheetId="2">'Expense Request'!$C$6:$G$17</definedName>
    <definedName name="_xlnm_Print_Area" localSheetId="1">'General Information'!$C$3:$K$22</definedName>
    <definedName name="Category" localSheetId="5">[1]Admin!$B$2:$B$11</definedName>
    <definedName name="Category" localSheetId="4">[1]Admin!$B$2:$B$11</definedName>
    <definedName name="Category">Admin!$B$2:$B$11</definedName>
    <definedName name="_xlnm.Print_Area" localSheetId="0">'Cover Page'!$C$3:$K$43</definedName>
    <definedName name="_xlnm.Print_Area" localSheetId="2">'Expense Request'!$C$6:$G$17</definedName>
    <definedName name="_xlnm.Print_Area" localSheetId="1">'General Information'!$C$3:$K$22</definedName>
    <definedName name="Priority" localSheetId="5">[1]Admin!$C$2:$C$7</definedName>
    <definedName name="Priority" localSheetId="4">[1]Admin!$C$2:$C$7</definedName>
    <definedName name="Priority">Admin!$C$2:$C$7</definedName>
    <definedName name="Supporting" localSheetId="5">[1]Admin!$D$2:$D$4</definedName>
    <definedName name="Supporting" localSheetId="4">[1]Admin!$D$2:$D$4</definedName>
    <definedName name="Supporting">Admin!$D$2:$D$4</definedName>
    <definedName name="Type" localSheetId="5">[1]Admin!$A$2:$A$3</definedName>
    <definedName name="Type" localSheetId="4">[1]Admin!$A$2:$A$3</definedName>
    <definedName name="Type">Admin!$A$2:$A$3</definedName>
  </definedNames>
  <calcPr calcId="150001" concurrentCalc="0"/>
  <extLst>
    <ext xmlns:mx="http://schemas.microsoft.com/office/mac/excel/2008/main" uri="{7523E5D3-25F3-A5E0-1632-64F254C22452}">
      <mx:ArchID Flags="2"/>
    </ext>
  </extLst>
</workbook>
</file>

<file path=xl/calcChain.xml><?xml version="1.0" encoding="utf-8"?>
<calcChain xmlns="http://schemas.openxmlformats.org/spreadsheetml/2006/main">
  <c r="N9" i="3" l="1"/>
  <c r="L13" i="3"/>
  <c r="G46" i="8"/>
  <c r="L9" i="3"/>
  <c r="L14" i="3"/>
  <c r="G164" i="8"/>
  <c r="G162" i="8"/>
  <c r="G149" i="8"/>
  <c r="G150" i="8"/>
  <c r="G151" i="8"/>
  <c r="G152" i="8"/>
  <c r="G153" i="8"/>
  <c r="G154" i="8"/>
  <c r="G142" i="8"/>
  <c r="G126" i="8"/>
  <c r="G127" i="8"/>
  <c r="G128" i="8"/>
  <c r="G129" i="8"/>
  <c r="G130" i="8"/>
  <c r="G131" i="8"/>
  <c r="G132" i="8"/>
  <c r="G133" i="8"/>
  <c r="G134" i="8"/>
  <c r="G135" i="8"/>
  <c r="G136" i="8"/>
  <c r="G137" i="8"/>
  <c r="G138" i="8"/>
  <c r="G113" i="8"/>
  <c r="G114" i="8"/>
  <c r="G115" i="8"/>
  <c r="G116" i="8"/>
  <c r="G117" i="8"/>
  <c r="G118" i="8"/>
  <c r="G119" i="8"/>
  <c r="G120" i="8"/>
  <c r="G122" i="8"/>
  <c r="G81" i="8"/>
  <c r="G82" i="8"/>
  <c r="G84" i="8"/>
  <c r="G85" i="8"/>
  <c r="G86" i="8"/>
  <c r="G87" i="8"/>
  <c r="G90" i="8"/>
  <c r="G91" i="8"/>
  <c r="G92" i="8"/>
  <c r="G93" i="8"/>
  <c r="G94" i="8"/>
  <c r="G95" i="8"/>
  <c r="G96" i="8"/>
  <c r="G97" i="8"/>
  <c r="G98" i="8"/>
  <c r="G99" i="8"/>
  <c r="G43" i="8"/>
  <c r="G44" i="8"/>
  <c r="G45" i="8"/>
  <c r="G47" i="8"/>
  <c r="G48" i="8"/>
  <c r="G49" i="8"/>
  <c r="G50" i="8"/>
  <c r="G51" i="8"/>
  <c r="G52" i="8"/>
  <c r="G53" i="8"/>
  <c r="G54" i="8"/>
  <c r="G55" i="8"/>
  <c r="G56" i="8"/>
  <c r="G57" i="8"/>
  <c r="G58" i="8"/>
  <c r="G59" i="8"/>
  <c r="G60" i="8"/>
  <c r="G64" i="8"/>
  <c r="G65" i="8"/>
  <c r="G66" i="8"/>
  <c r="G31" i="8"/>
  <c r="G32" i="8"/>
  <c r="G33" i="8"/>
  <c r="G34" i="8"/>
  <c r="G35" i="8"/>
  <c r="G36" i="8"/>
  <c r="G37" i="8"/>
  <c r="G27" i="8"/>
  <c r="G12" i="8"/>
  <c r="G13" i="8"/>
  <c r="G14" i="8"/>
  <c r="G15" i="8"/>
  <c r="G16" i="8"/>
  <c r="G17" i="8"/>
  <c r="G18" i="8"/>
  <c r="G19" i="8"/>
  <c r="G20" i="8"/>
  <c r="G21" i="8"/>
  <c r="G22" i="8"/>
  <c r="G6" i="8"/>
  <c r="G7" i="8"/>
  <c r="G169" i="8"/>
  <c r="D25" i="9"/>
  <c r="D6" i="9"/>
  <c r="C7" i="9"/>
  <c r="D7" i="9"/>
  <c r="C8" i="9"/>
  <c r="D8" i="9"/>
  <c r="D9" i="9"/>
  <c r="G158" i="8"/>
  <c r="G159" i="8"/>
  <c r="G155" i="8"/>
  <c r="G143" i="8"/>
  <c r="G144" i="8"/>
  <c r="G139" i="8"/>
  <c r="G121" i="8"/>
  <c r="G123" i="8"/>
  <c r="G110" i="8"/>
  <c r="G83" i="8"/>
  <c r="G88" i="8"/>
  <c r="G89" i="8"/>
  <c r="G100" i="8"/>
  <c r="G101" i="8"/>
  <c r="G42" i="8"/>
  <c r="G61" i="8"/>
  <c r="G62" i="8"/>
  <c r="G63" i="8"/>
  <c r="G67" i="8"/>
  <c r="G38" i="8"/>
  <c r="G28" i="8"/>
  <c r="G23" i="8"/>
  <c r="G8" i="8"/>
  <c r="G163" i="8"/>
  <c r="G165" i="8"/>
  <c r="G168" i="8"/>
  <c r="I61" i="4"/>
  <c r="I62" i="4"/>
  <c r="I63" i="4"/>
  <c r="I64" i="4"/>
  <c r="I65" i="4"/>
  <c r="I66" i="4"/>
  <c r="I67" i="4"/>
  <c r="I68" i="4"/>
  <c r="I69" i="4"/>
  <c r="I70" i="4"/>
  <c r="I71" i="4"/>
  <c r="I48" i="4"/>
  <c r="I49" i="4"/>
  <c r="I50" i="4"/>
  <c r="I51" i="4"/>
  <c r="I52" i="4"/>
  <c r="I53" i="4"/>
  <c r="I54" i="4"/>
  <c r="I55" i="4"/>
  <c r="I56" i="4"/>
  <c r="I57" i="4"/>
  <c r="I58" i="4"/>
  <c r="I35" i="4"/>
  <c r="I36" i="4"/>
  <c r="I37" i="4"/>
  <c r="I38" i="4"/>
  <c r="I39" i="4"/>
  <c r="I40" i="4"/>
  <c r="I41" i="4"/>
  <c r="I42" i="4"/>
  <c r="I43" i="4"/>
  <c r="I44" i="4"/>
  <c r="I45" i="4"/>
  <c r="I17" i="4"/>
  <c r="I18" i="4"/>
  <c r="I19" i="4"/>
  <c r="I20" i="4"/>
  <c r="I21" i="4"/>
  <c r="I22" i="4"/>
  <c r="I23" i="4"/>
  <c r="I24" i="4"/>
  <c r="I25" i="4"/>
  <c r="I26" i="4"/>
  <c r="I27" i="4"/>
  <c r="I28" i="4"/>
  <c r="I29" i="4"/>
  <c r="I30" i="4"/>
  <c r="I31" i="4"/>
  <c r="I32" i="4"/>
  <c r="I7" i="4"/>
  <c r="I8" i="4"/>
  <c r="I9" i="4"/>
  <c r="I10" i="4"/>
  <c r="I11" i="4"/>
  <c r="I12" i="4"/>
  <c r="I13" i="4"/>
  <c r="I14" i="4"/>
  <c r="N15" i="4"/>
  <c r="P15" i="4"/>
  <c r="N33" i="4"/>
  <c r="P33" i="4"/>
  <c r="N46" i="4"/>
  <c r="P46" i="4"/>
  <c r="N59" i="4"/>
  <c r="P59" i="4"/>
  <c r="I72" i="4"/>
  <c r="N72" i="4"/>
  <c r="P72" i="4"/>
  <c r="I35" i="1"/>
  <c r="N14" i="3"/>
  <c r="N5" i="3"/>
  <c r="F14" i="3"/>
  <c r="F15" i="3"/>
  <c r="L15" i="3"/>
  <c r="N15" i="3"/>
  <c r="F16" i="3"/>
  <c r="L16" i="3"/>
  <c r="N16" i="3"/>
</calcChain>
</file>

<file path=xl/comments1.xml><?xml version="1.0" encoding="utf-8"?>
<comments xmlns="http://schemas.openxmlformats.org/spreadsheetml/2006/main">
  <authors>
    <author/>
  </authors>
  <commentList>
    <comment ref="L14" authorId="0">
      <text>
        <r>
          <rPr>
            <sz val="10"/>
            <rFont val="Arial"/>
          </rPr>
          <t xml:space="preserve">No one page impact document submitted, automatic 10% cut.
</t>
        </r>
      </text>
    </comment>
  </commentList>
</comments>
</file>

<file path=xl/comments2.xml><?xml version="1.0" encoding="utf-8"?>
<comments xmlns="http://schemas.openxmlformats.org/spreadsheetml/2006/main">
  <authors>
    <author>Joy Yingling</author>
    <author>BK</author>
  </authors>
  <commentList>
    <comment ref="F90" authorId="0">
      <text/>
    </comment>
    <comment ref="F93" authorId="1">
      <text>
        <r>
          <rPr>
            <b/>
            <sz val="9"/>
            <color indexed="81"/>
            <rFont val="Tahoma"/>
            <family val="2"/>
          </rPr>
          <t>BK:</t>
        </r>
        <r>
          <rPr>
            <sz val="9"/>
            <color indexed="81"/>
            <rFont val="Tahoma"/>
            <family val="2"/>
          </rPr>
          <t xml:space="preserve">
</t>
        </r>
      </text>
    </comment>
  </commentList>
</comments>
</file>

<file path=xl/sharedStrings.xml><?xml version="1.0" encoding="utf-8"?>
<sst xmlns="http://schemas.openxmlformats.org/spreadsheetml/2006/main" count="653" uniqueCount="488">
  <si>
    <t>Drexel University</t>
  </si>
  <si>
    <t>Student Activity Fee Allocation Committee (SAFAC)</t>
  </si>
  <si>
    <t>Fiscal Year 2016 Annual Allocation Application</t>
  </si>
  <si>
    <t>ORGANIZATION MUST BE RECOGNIZED BY THE OFFICE OF CAMPUS ACTIVITIES IN ORDER FOR AN ANNUAL ALLOCATION REQUEST FORM TO BE REVIEWED BY SAFAC.</t>
  </si>
  <si>
    <t>ORGANIZATION INFORMATION</t>
  </si>
  <si>
    <t>Organization Type:</t>
  </si>
  <si>
    <t>Undergraduate</t>
  </si>
  <si>
    <t>&lt;-- Dropdown List (click in field to activate)</t>
  </si>
  <si>
    <t>Organization Class:</t>
  </si>
  <si>
    <t>Organization Category:</t>
  </si>
  <si>
    <t>General Interest</t>
  </si>
  <si>
    <t>Organization Name:</t>
  </si>
  <si>
    <t>Drexel DragonLAN</t>
  </si>
  <si>
    <t>President's Name:</t>
  </si>
  <si>
    <t>Michael Romeo</t>
  </si>
  <si>
    <t>President's Email ID:</t>
  </si>
  <si>
    <t>msr87@drexel.edu</t>
  </si>
  <si>
    <t>Treasurer's Name:</t>
  </si>
  <si>
    <t>Jordan Stone</t>
  </si>
  <si>
    <t>Treasurer's Email ID:</t>
  </si>
  <si>
    <t>stone@drexel.edu</t>
  </si>
  <si>
    <t>Advisor's Name:</t>
  </si>
  <si>
    <t>Christopher Carroll</t>
  </si>
  <si>
    <t>Advisor's Email ID:</t>
  </si>
  <si>
    <t>cjc334@drexel.edu</t>
  </si>
  <si>
    <t>Total On-Campus Events in FY 2015:</t>
  </si>
  <si>
    <t>Number of Undergraduate Members:</t>
  </si>
  <si>
    <t>FY '15, Total Amount Awarded:</t>
  </si>
  <si>
    <t>Number of  Part Time Members:</t>
  </si>
  <si>
    <t>FY '15, Total Additional Funding Received:</t>
  </si>
  <si>
    <t>Number of Graduate Members:</t>
  </si>
  <si>
    <r>
      <t xml:space="preserve">FY '15, Total Expenses from </t>
    </r>
    <r>
      <rPr>
        <b/>
        <sz val="12"/>
        <color indexed="10"/>
        <rFont val="Arial"/>
        <family val="2"/>
      </rPr>
      <t>17-</t>
    </r>
    <r>
      <rPr>
        <sz val="12"/>
        <rFont val="Arial"/>
        <family val="2"/>
      </rPr>
      <t xml:space="preserve"> Account:</t>
    </r>
  </si>
  <si>
    <t>Total Number of Members:</t>
  </si>
  <si>
    <r>
      <t xml:space="preserve">FY '15, Total Expenses from </t>
    </r>
    <r>
      <rPr>
        <b/>
        <sz val="12"/>
        <color indexed="10"/>
        <rFont val="Arial"/>
        <family val="2"/>
      </rPr>
      <t>71-</t>
    </r>
    <r>
      <rPr>
        <sz val="12"/>
        <rFont val="Arial"/>
        <family val="2"/>
      </rPr>
      <t xml:space="preserve"> Account:</t>
    </r>
  </si>
  <si>
    <t>State your student organization's mission</t>
  </si>
  <si>
    <t>Drexel DragonLAN is a student organization devoted to bringing together Drexel's video game community on campus and nationally.
We host LAN parties, events that get gamers together to play together in a safe and social setting.
DragonLAN is also devoted to promoting eSports, or competitive gaming. We aim to bring together competitive gamers to compete in collegiate tournaments individually, or as a team. We call these teams the Drexel Dragoons.</t>
  </si>
  <si>
    <t>Describe your impact on campus</t>
  </si>
  <si>
    <t>Our mission is all about bringing Drexel's video game community together. Nowhere is that more obvious than at our flagship events - our quarterly LAN parties. At these events, we have had up to 64 people bring their computers for a night of gaming, fun, and surprises. Most students play video games with a handful of friends at a time; we host safe and social events to bring gamers out of their dorms and into a big, shared space. 
When the LAN parties are done and over with, many of the connections that are sparked through a shared love of gaming continue on and prosper into prominent friendships.
Besides our quarterly LAN parties, we also host a few small events here and there. We have hosted smaller, console/laptop LAN parties, which helped new students get to meet each other. In past years, we have also hosted a couple of charity events aimed at raising money for the Children's Hospital of Philadelphia through the medium of gaming. This event raised quite a bit of money and helped provide a sense of helping others to those who participated. Lastly, we also hosted a small Meet Greet &amp; Play event, that was also aimed at making connections between students and further improving campus life.
We are also bringing eSports and competitive video games to campus through our Drexel Dragoons initiative. Here, students interested in competing with their fellow Dragons can create and join teams for specific video games. These teams compete in collegiate leagues that bring together dozens or even hundreds of schools. As one of these competing schools, we aim to put Drexel on the map when it comes to competitive gaming. Our players have traveled to schools such as Penn State to compete in tournaments; we have also helped local Philadelphia organizations put on competitive events.
DragonLAN also works with other organizations to host other events, providing a mutual relationship between DragonLAN and the organization in question. We have hosted an event with the ELC as an effort to reach out to the international student community; the event was a huge success! DragonLAN has also been working with a couple venues. With our events mostly taking place at the Bookmark Cafe, the Race Learning Terrace, and the North Hall MPR, we have grown quite an extensive relationship with their respective organizations.</t>
  </si>
  <si>
    <t>Identify any spending barriers you encountered in the past (list any suggestions)</t>
  </si>
  <si>
    <t xml:space="preserve">Generally, we have found that the costs to hosting a LAN party in Behrakis Grand Hall that meets our needs to be quite high; this is why most of our funding request is dedicated to these events. We have grown to a point where Behrakis is necessary for us to house the number of members who wish to join in our events. We have had to compromise budget-wise whether to fund an event for a Behrakis event with minimal equipment or to purchase equipment for our members and eSports teams but be forced to turn away members due to smaller event locations. We have had to both turn away up to thirty members as well as attempt to scavenge  televisions, projectors, and such from current members and Alumni in order to keep variety at our LAN events. </t>
  </si>
  <si>
    <t>Elaborate on how your organization hopes to contribute to campus life with the requested SAFAC funding</t>
  </si>
  <si>
    <t xml:space="preserve">Using SAFAC funding, we will be able to bring bigger, better, and more exciting LAN parties to the Drexel Community. This benefits campus life by bringing the gaming culture together to have fun and meet new people. This breaks up the work of school with some thoughtful and engaging leisure and competitive gaming.
The LAN parties provided also bring a glimpse of the gaming culture to those who may not know too much about it, as well as bring about a better, safer alternative to weekend fun.
We hope to be able to continue to build the Drexel Dragoons, our eSports teams,  into a prominent competitive gaming community; funding will allow us to supply them the equipment needed to succeed as well as compete against other schools in in-person tournaments. Currently we have teams in League of Legends, Dota 2, Starcraft, Hearthstone, Counter Strike, and Super Smash Brothers. Sadly after the costs of our main events, we don't have many means of supporting them directly. </t>
  </si>
  <si>
    <t>Please explain how you plan to generate additional funds this year (fundraising)</t>
  </si>
  <si>
    <t>We have had previous success in running fundraising events at venues like Drexel Pizza. We hope to continue running events like this. We are also working with a group called TeSPA to help generate eSport Competitions and Prizes that we can award to members. This has been achieved through an optional member fee in which members can pay $10 to receive additional items and access to potential prizes</t>
  </si>
  <si>
    <t>Instructions</t>
  </si>
  <si>
    <t>FOR SAFAC USE ONLY</t>
  </si>
  <si>
    <r>
      <t xml:space="preserve">Instructions: </t>
    </r>
    <r>
      <rPr>
        <sz val="12"/>
        <rFont val="Arial"/>
        <family val="2"/>
      </rPr>
      <t>Please populate the application with your organization's funding requests. Refer to the detailed guidelines (can be found on SAFAC's DragonLink page) to populate your request into the appropriate expense categories. Under the "</t>
    </r>
    <r>
      <rPr>
        <u/>
        <sz val="12"/>
        <rFont val="Arial"/>
        <family val="2"/>
      </rPr>
      <t>Expense Description</t>
    </r>
    <r>
      <rPr>
        <sz val="12"/>
        <rFont val="Arial"/>
        <family val="2"/>
      </rPr>
      <t>" column, please describe the items you are requesting, justify why your organization requires it, and/or how Drexel will benefit from it. You are required to detail the costs associated with each item however you may choose to do so under the "</t>
    </r>
    <r>
      <rPr>
        <u/>
        <sz val="12"/>
        <rFont val="Arial"/>
        <family val="2"/>
      </rPr>
      <t>Expense Description</t>
    </r>
    <r>
      <rPr>
        <sz val="12"/>
        <rFont val="Arial"/>
        <family val="2"/>
      </rPr>
      <t xml:space="preserve">" column, or the  </t>
    </r>
    <r>
      <rPr>
        <i/>
        <sz val="12"/>
        <rFont val="Arial"/>
        <family val="2"/>
      </rPr>
      <t xml:space="preserve">"Breakdown &amp; Documentation" </t>
    </r>
    <r>
      <rPr>
        <sz val="12"/>
        <rFont val="Arial"/>
        <family val="2"/>
      </rPr>
      <t>worksheet provided. The worksheet will give you an idea of the cost breakdown that is expected however using that worksheet is optional but</t>
    </r>
    <r>
      <rPr>
        <i/>
        <sz val="12"/>
        <rFont val="Arial"/>
        <family val="2"/>
      </rPr>
      <t xml:space="preserve"> highly recommended</t>
    </r>
    <r>
      <rPr>
        <sz val="12"/>
        <rFont val="Arial"/>
        <family val="2"/>
      </rPr>
      <t>. Make sure to input the final $ amount in the "</t>
    </r>
    <r>
      <rPr>
        <u/>
        <sz val="12"/>
        <rFont val="Arial"/>
        <family val="2"/>
      </rPr>
      <t>Amount</t>
    </r>
    <r>
      <rPr>
        <sz val="12"/>
        <rFont val="Arial"/>
        <family val="2"/>
      </rPr>
      <t xml:space="preserve">" column on this sheet. </t>
    </r>
  </si>
  <si>
    <t>Final FY '16 Funding Decision</t>
  </si>
  <si>
    <t>Expense Request</t>
  </si>
  <si>
    <t>Class 4</t>
  </si>
  <si>
    <t>Expense Category</t>
  </si>
  <si>
    <t>Expense Description</t>
  </si>
  <si>
    <t>Maximum</t>
  </si>
  <si>
    <t>Amount</t>
  </si>
  <si>
    <t>Priority</t>
  </si>
  <si>
    <t>Liaison Review</t>
  </si>
  <si>
    <t>Board Comments</t>
  </si>
  <si>
    <t>Funding Decision</t>
  </si>
  <si>
    <t>General Body &amp; Recruitment</t>
  </si>
  <si>
    <t>On-Campus Events</t>
  </si>
  <si>
    <t>Operational</t>
  </si>
  <si>
    <t>Off-Campus Events</t>
  </si>
  <si>
    <t>Competitions</t>
  </si>
  <si>
    <t>Total FY '16 Allocation Request</t>
  </si>
  <si>
    <t>Spending Requirement (eligibility for FY '17 Class 4)</t>
  </si>
  <si>
    <t>Fundraising Requirement (eligibility for FY '17 Class 4)</t>
  </si>
  <si>
    <t>1. For any expense block that you wish to request funding, please break down your request using the template below as guidance
2. Complete this form corresponding to the Expense Request worksheet
3. Indicate if you have attached a supporting document for the item by using the drop down list
4. Copy and paste the website link of your item if applicable1. For any expense block that you wish to request funding, please break down your request using the template below as guidance
2. Complete this form corresponding to the Expense Request worksheet
3. Indicate if you have attached a supporting document for the item by using the drop down list
4. Copy and paste the website link of your item if applicable1. For any expense block that you wish to request funding, please break down your request using the template below as guidance
2. Complete this form corresponding to the Expense Request worksheet
3. Indicate if you have attached a supporting document for the item by using the drop down list
4. Copy and paste the website link of your item if applicable1. For any expense block that you wish to request funding, please break down your request using the template below as guidance
2. Complete this form corresponding to the Expense Request worksheet
3. Indicate if you have attached a supporting document for the item by using the drop down list
4. Copy and paste the website link of your item if applicable1. For any expense block that you wish to request funding, please break down your request using the template below as guidance
2. Complete this form corresponding to the Expense Request worksheet
3. Indicate if you have attached a supporting document for the item by using the drop down list
4. Copy and paste the website link of your item if applicable</t>
  </si>
  <si>
    <t xml:space="preserve">Note: Please add as many or as few rows as you feel appropriate for your organization. </t>
  </si>
  <si>
    <t>Event Name</t>
  </si>
  <si>
    <t>Item</t>
  </si>
  <si>
    <t>Quantity</t>
  </si>
  <si>
    <t>Unit Cost</t>
  </si>
  <si>
    <t>Supporting Document Attached?</t>
  </si>
  <si>
    <t>Website link (If applicable)</t>
  </si>
  <si>
    <t>Total Cost</t>
  </si>
  <si>
    <t>Total</t>
  </si>
  <si>
    <t>Item Name</t>
  </si>
  <si>
    <t>Requires supporting documentation</t>
  </si>
  <si>
    <t>Uniforms</t>
  </si>
  <si>
    <t>Organization Type</t>
  </si>
  <si>
    <t>Organization Category</t>
  </si>
  <si>
    <t>Supporting Docs</t>
  </si>
  <si>
    <t>Academic/Professional</t>
  </si>
  <si>
    <t>Yes</t>
  </si>
  <si>
    <t>Joint</t>
  </si>
  <si>
    <t>Spiritual</t>
  </si>
  <si>
    <t>No</t>
  </si>
  <si>
    <t>Community Service/Social Action</t>
  </si>
  <si>
    <t>N/A</t>
  </si>
  <si>
    <t>Cultural</t>
  </si>
  <si>
    <t>Honorary</t>
  </si>
  <si>
    <t>Media</t>
  </si>
  <si>
    <t>Performing &amp; Fine Arts</t>
  </si>
  <si>
    <t>Political</t>
  </si>
  <si>
    <t>Non-Club Sport Competitive</t>
  </si>
  <si>
    <t>The team holds general meetings that allow students to join the club and immediately become involved.These meetings keep students updates in regards to what the club is doing and any upcoimg events they can particiate in.</t>
  </si>
  <si>
    <t>Special topic events where industry professionals teach attendees about discussions related to engineering. They events help students build connections for potential co-ops. The team also holds open houses in the shop, where prospective members will be able to see how the team operates.</t>
  </si>
  <si>
    <t>This is the amount of money needed to build and adequately test a car that complies with all FSAE rules and standards, in addition to maintaining our shop and the equipment in it.</t>
  </si>
  <si>
    <t>Off Campus events will include participating in non-standard competitions such as autocrosses along the East Coast. This also inlcudes team and group events to the Simeone Car museum, and the Philadelphia Autoshow.</t>
  </si>
  <si>
    <t>This is the money spent in order to register for competition as well as the money used to transport and house the team for the duration of the competition. *It should be noted that we request additional money for competition since this sum is often inadequate.</t>
  </si>
  <si>
    <t>General Meetings</t>
  </si>
  <si>
    <t>Pizza</t>
  </si>
  <si>
    <t>Drink</t>
  </si>
  <si>
    <t>Lectures</t>
  </si>
  <si>
    <t>Reimbusement</t>
  </si>
  <si>
    <t>Item #
(if applicable)</t>
  </si>
  <si>
    <t>Please see attached document</t>
  </si>
  <si>
    <t>Autocross</t>
  </si>
  <si>
    <t>Entry Fee</t>
  </si>
  <si>
    <t>http://www.phillyscca.com/new-to-the-scca/</t>
  </si>
  <si>
    <t>Autoshow</t>
  </si>
  <si>
    <t>Ticket Price</t>
  </si>
  <si>
    <t>http://www.phillyautoshow.com/get-tickets/</t>
  </si>
  <si>
    <t>Auto Museum</t>
  </si>
  <si>
    <t>http://www.philadelphiapass.com/En/philadelphia-attractions/tickets/Simeone-Foundation-Automotive-Museum/</t>
  </si>
  <si>
    <t>TOTAL</t>
  </si>
  <si>
    <t>SUBTOTAL</t>
  </si>
  <si>
    <t>Printers are needed to print engineering drawings of customs designed parts in order to have them machined at professional facilities</t>
  </si>
  <si>
    <t>Cartridge</t>
  </si>
  <si>
    <t>Amazon</t>
  </si>
  <si>
    <t>Printer Cartridges/Toner</t>
  </si>
  <si>
    <t>Computers are need in order to design components for the car and do FEA and flow analysis of components.</t>
  </si>
  <si>
    <t>Computer</t>
  </si>
  <si>
    <t>PC Part Picker</t>
  </si>
  <si>
    <t>Computer Parts</t>
  </si>
  <si>
    <t>Lab Equipment</t>
  </si>
  <si>
    <t>A-14</t>
  </si>
  <si>
    <t>Due to increased shipping charges over the past few years, we are looking to have shipping and taxes accounted for in this years allocations. We pay more then what we are asking for and are just looking for some compensation.</t>
  </si>
  <si>
    <t>Shipping and Fees</t>
  </si>
  <si>
    <t>A-13</t>
  </si>
  <si>
    <t>GEL-W100</t>
  </si>
  <si>
    <t>US Composites</t>
  </si>
  <si>
    <t>Pure White Gel Coat (GEL-W100)</t>
  </si>
  <si>
    <t>SM-SWAX02</t>
  </si>
  <si>
    <t>VB-BLE060</t>
  </si>
  <si>
    <t>VB-P56150</t>
  </si>
  <si>
    <t>VB-BT25</t>
  </si>
  <si>
    <t>Sealant Tape</t>
  </si>
  <si>
    <t>Due to having to create a new frame/car each year as per rule A6.6, a body that fits the frame must be made.  I will note again that we are currently not asking for carbon fiber because we received about $5,000 worth donated from Boeing. We are just asking for the materials to put it together.</t>
  </si>
  <si>
    <t>VB-VF02110</t>
  </si>
  <si>
    <t>Body Work</t>
  </si>
  <si>
    <t>A-12</t>
  </si>
  <si>
    <t>* We are looking to a lot of testing and tuning over the summer and early fall terms to devlope the car. We may even require more tires then we are requesting.</t>
  </si>
  <si>
    <t>Tire Mounting</t>
  </si>
  <si>
    <t>Tires are needed at competition to be competitive and safe.  We choose Hoosier because they are a good tire and also reasonable priced compared to competitors.</t>
  </si>
  <si>
    <t>Hoosier</t>
  </si>
  <si>
    <t>Tires</t>
  </si>
  <si>
    <t>Wheels/Tires</t>
  </si>
  <si>
    <t>A-11</t>
  </si>
  <si>
    <t>T-nuts</t>
  </si>
  <si>
    <t>Summit Racing</t>
  </si>
  <si>
    <t>Brake Rotor T-nuts</t>
  </si>
  <si>
    <t>77 series</t>
  </si>
  <si>
    <t>Tilton</t>
  </si>
  <si>
    <t>Master Cylinders ( with FSAE discount)</t>
  </si>
  <si>
    <t>72-280</t>
  </si>
  <si>
    <t>Bias Bar (with FSAE discount)</t>
  </si>
  <si>
    <t>Jegs</t>
  </si>
  <si>
    <t>Crush washers (10 Pack)</t>
  </si>
  <si>
    <t>290-0632</t>
  </si>
  <si>
    <t>LPI</t>
  </si>
  <si>
    <t>Brake Fluid</t>
  </si>
  <si>
    <t>120-9687</t>
  </si>
  <si>
    <t>Willwood</t>
  </si>
  <si>
    <t>Brake Calipers</t>
  </si>
  <si>
    <t>Brake Kit</t>
  </si>
  <si>
    <t>Brake fittings asortment</t>
  </si>
  <si>
    <t>chassis shop</t>
  </si>
  <si>
    <t>Brake Lines fittings pack 10</t>
  </si>
  <si>
    <t>Pegasus</t>
  </si>
  <si>
    <t>Tilton Resevoir Cap</t>
  </si>
  <si>
    <t>3558-SMALL</t>
  </si>
  <si>
    <t>Tilton Brake Resevoir</t>
  </si>
  <si>
    <t>150-2391-K</t>
  </si>
  <si>
    <t>Pads</t>
  </si>
  <si>
    <t>Brake parts wear out quickly under racing conditions, and in order to compete safely and well at competition we need new parts in case of a failure.</t>
  </si>
  <si>
    <t>Read Carefully</t>
  </si>
  <si>
    <t>ICP</t>
  </si>
  <si>
    <t>Rotor blanks</t>
  </si>
  <si>
    <t>Brakes</t>
  </si>
  <si>
    <t>A-10</t>
  </si>
  <si>
    <t>Online metals</t>
  </si>
  <si>
    <t>Wheel nut material material for 4</t>
  </si>
  <si>
    <t>FSAE Shock</t>
  </si>
  <si>
    <t>Kaz Technologies</t>
  </si>
  <si>
    <t>Shocks</t>
  </si>
  <si>
    <t>PRXB-4T/PRXM-4T</t>
  </si>
  <si>
    <t>Aurora</t>
  </si>
  <si>
    <t>Tie rod bearings</t>
  </si>
  <si>
    <t>AURORA COM &amp; COM-KH</t>
  </si>
  <si>
    <t>Aircraft Spruce</t>
  </si>
  <si>
    <t>Control Arm Bearings</t>
  </si>
  <si>
    <t>AWC-4TG</t>
  </si>
  <si>
    <t>1805-.75</t>
  </si>
  <si>
    <t>Steering Coupler</t>
  </si>
  <si>
    <t>Steering Rack</t>
  </si>
  <si>
    <t>Formula 7</t>
  </si>
  <si>
    <t>Splined shaft for quick release hub</t>
  </si>
  <si>
    <t>3411-240-Black</t>
  </si>
  <si>
    <t>Steering Wheel</t>
  </si>
  <si>
    <t>Steering &amp; Suspension</t>
  </si>
  <si>
    <t>A-9</t>
  </si>
  <si>
    <t>Module</t>
  </si>
  <si>
    <t>Mouser</t>
  </si>
  <si>
    <t>Wireless Modules (2.4 GHz)</t>
  </si>
  <si>
    <t>AT201262</t>
  </si>
  <si>
    <t>amazon</t>
  </si>
  <si>
    <t>Heat shrink kit</t>
  </si>
  <si>
    <t>CAPCFM</t>
  </si>
  <si>
    <t>Fuse kit</t>
  </si>
  <si>
    <t>Delcity.net</t>
  </si>
  <si>
    <t>Weather conector kit</t>
  </si>
  <si>
    <t>Wire (6 Gauge Price listed per foot)</t>
  </si>
  <si>
    <t>Electrical items cannot be reused from car to car, and in turn to compete safely and well at competition we need to be able to rewire the car each year to fit the new car that has to be constructed.</t>
  </si>
  <si>
    <t>YTZ10-S</t>
  </si>
  <si>
    <t>Battery</t>
  </si>
  <si>
    <t>Electrical</t>
  </si>
  <si>
    <t>A-8</t>
  </si>
  <si>
    <t>01314</t>
  </si>
  <si>
    <t>Royal Purple</t>
  </si>
  <si>
    <t>Engine Oil ($/quart)</t>
  </si>
  <si>
    <t>VX2520-120</t>
  </si>
  <si>
    <t>Pittbull Products</t>
  </si>
  <si>
    <t>Chain</t>
  </si>
  <si>
    <t>Throttle Body</t>
  </si>
  <si>
    <t>55-74T</t>
  </si>
  <si>
    <t>Sprocket Specialists</t>
  </si>
  <si>
    <t>Rear Sprockets</t>
  </si>
  <si>
    <t>504-587</t>
  </si>
  <si>
    <t>Front Sprocket</t>
  </si>
  <si>
    <t>http://www.hrpworld.com/store/default/80-liter-water-pump-kit.html</t>
  </si>
  <si>
    <t>HRP World</t>
  </si>
  <si>
    <t>Water Pump</t>
  </si>
  <si>
    <t>http://www.hrpworld.com/store/default/digital-electronic-controller.html</t>
  </si>
  <si>
    <t>Water Pump Controller</t>
  </si>
  <si>
    <t>TLS-PS1-12PUSH</t>
  </si>
  <si>
    <t>TransLogic Systems</t>
  </si>
  <si>
    <t>Shifter</t>
  </si>
  <si>
    <t>1838-001</t>
  </si>
  <si>
    <t>Pegasus Racing</t>
  </si>
  <si>
    <t>Gold Reflective Heat Barrier</t>
  </si>
  <si>
    <t>2-28185-X</t>
  </si>
  <si>
    <t>Summit Racing Equipment</t>
  </si>
  <si>
    <t>Radiator</t>
  </si>
  <si>
    <t>YFZ450F</t>
  </si>
  <si>
    <t>Yamaha Approved Dealer</t>
  </si>
  <si>
    <t>Engine</t>
  </si>
  <si>
    <t>E2.608-2Z/C3</t>
  </si>
  <si>
    <t>SKF Price Varies</t>
  </si>
  <si>
    <t>Bell Crank bearings</t>
  </si>
  <si>
    <t>61908-2RS1</t>
  </si>
  <si>
    <t>SKF</t>
  </si>
  <si>
    <t>Wheel bearings</t>
  </si>
  <si>
    <t>1476-030</t>
  </si>
  <si>
    <t>Tripod Boot</t>
  </si>
  <si>
    <t>1476-011</t>
  </si>
  <si>
    <t>Tripod housing</t>
  </si>
  <si>
    <t>1476-001</t>
  </si>
  <si>
    <t>Tripods</t>
  </si>
  <si>
    <t>03-10-30</t>
  </si>
  <si>
    <t>Fast Forward</t>
  </si>
  <si>
    <t>Axles</t>
  </si>
  <si>
    <t>INV-06-10001</t>
  </si>
  <si>
    <t>Taylor Race Engineering</t>
  </si>
  <si>
    <t>Differential</t>
  </si>
  <si>
    <t>22-029</t>
  </si>
  <si>
    <t>Hard Racing</t>
  </si>
  <si>
    <t>Power commander</t>
  </si>
  <si>
    <t>DJ6-43</t>
  </si>
  <si>
    <t>Ignition Module</t>
  </si>
  <si>
    <t>Engine/Drivetrain</t>
  </si>
  <si>
    <t>A-7</t>
  </si>
  <si>
    <t>9635K973</t>
  </si>
  <si>
    <t>McMaster</t>
  </si>
  <si>
    <t>04-00200</t>
  </si>
  <si>
    <t>Hardware (bolts, nuts, washers, etc)</t>
  </si>
  <si>
    <t>8974K13</t>
  </si>
  <si>
    <t>Aluminum Bar stock (1.000 dia x 6ft)</t>
  </si>
  <si>
    <t>8974K11</t>
  </si>
  <si>
    <t>Aluminum Bar stock (0.750 dia x 6ft)</t>
  </si>
  <si>
    <t>8974K28</t>
  </si>
  <si>
    <t>Aluminum Bar stock (0.500 dia x 6ft)</t>
  </si>
  <si>
    <t>89015K81</t>
  </si>
  <si>
    <t>Aluminum Sheet 6061 48"X48"X.032"</t>
  </si>
  <si>
    <t>1651T23</t>
  </si>
  <si>
    <t>Aluminum Sheet 6061 24"X24"X.062"</t>
  </si>
  <si>
    <t>These are the materials that are used to make our frame.  As per rule A6.5 we must construct a new car each year to compete. We send the frame design to Cartiesian Tube Profiling because they are capable of providing the material and tube profiling for a better price than we could do ourselves. The aluminum is for secondary components of the chassis such as spacers, and larger components which fit inside the wheels. The hardware is for the assembly of all of the components. As per rule T11.1, we must use a high quality bolt, which is what we purchase. The honeycomb is used as an impact attenuator to protect the driver, as per rule T3.2</t>
  </si>
  <si>
    <t>Cartesian Tube Profiling</t>
  </si>
  <si>
    <t>4130 Steel Tubing Chassis</t>
  </si>
  <si>
    <t>Frame Materials</t>
  </si>
  <si>
    <t>A-6</t>
  </si>
  <si>
    <t>74695A57</t>
  </si>
  <si>
    <t>Mcmaster</t>
  </si>
  <si>
    <t>Mixing Nozzles (pack of 12)</t>
  </si>
  <si>
    <t>7467A85</t>
  </si>
  <si>
    <t>3M DP-460 Adhesive Cartridges</t>
  </si>
  <si>
    <t>Hand cleaner</t>
  </si>
  <si>
    <t>Oxygen</t>
  </si>
  <si>
    <t>Airgas</t>
  </si>
  <si>
    <t>Acetylene</t>
  </si>
  <si>
    <t>Acetylene gas</t>
  </si>
  <si>
    <t>Argon</t>
  </si>
  <si>
    <t>Argon welding gas</t>
  </si>
  <si>
    <t>Rust-Oleum 269419</t>
  </si>
  <si>
    <t>Spray paint</t>
  </si>
  <si>
    <t>7632A22</t>
  </si>
  <si>
    <t>Mixing Cups</t>
  </si>
  <si>
    <t>54845T672</t>
  </si>
  <si>
    <t>Tounge Depresser</t>
  </si>
  <si>
    <t>MSC Direct</t>
  </si>
  <si>
    <t>Band saw blade spool 100ft</t>
  </si>
  <si>
    <t>1 In. Chip Brush</t>
  </si>
  <si>
    <t>Harbor Freight</t>
  </si>
  <si>
    <t>Paint Brushes</t>
  </si>
  <si>
    <t>ScotchBlue</t>
  </si>
  <si>
    <t>Painters Tape</t>
  </si>
  <si>
    <t>5038-3 PK Fix-It DUCTape </t>
  </si>
  <si>
    <t>Duct Tape 3 pack</t>
  </si>
  <si>
    <t>Bondo</t>
  </si>
  <si>
    <t>Body Filler</t>
  </si>
  <si>
    <t>Razor blades (box of 100)</t>
  </si>
  <si>
    <t>Klean-Strip</t>
  </si>
  <si>
    <t>Home Depot</t>
  </si>
  <si>
    <t>Denatured alcohol</t>
  </si>
  <si>
    <t>Acetone</t>
  </si>
  <si>
    <t>Scotch Brite Pads (box of 50)</t>
  </si>
  <si>
    <t>These are consumable assembly items that are needed to assemble to car and to work on it at competition.</t>
  </si>
  <si>
    <t>Sand Paper (80-320 grit)</t>
  </si>
  <si>
    <t>A minimum of 2 fire extinguishers are required at competition as per rule T14.14</t>
  </si>
  <si>
    <t>6487T72</t>
  </si>
  <si>
    <t>Fire Extinguisher</t>
  </si>
  <si>
    <t>37049-1VGA</t>
  </si>
  <si>
    <t>Latex Gloves (box of 50)</t>
  </si>
  <si>
    <t>93640-1VGA</t>
  </si>
  <si>
    <t>Work gloves</t>
  </si>
  <si>
    <t>50026-6VGA</t>
  </si>
  <si>
    <t>Paper masks (box of 50)</t>
  </si>
  <si>
    <t>Ear Plugs (box of 250 pair)</t>
  </si>
  <si>
    <t>Safety items are needed to assemble our car safely at the shop and while working on the car at competition.  These are mainly disposable items that run out throughout a year.  Safety glasses are an item that does not wear out as quickly, but does not usually last at least 3 years due to scratches and getting broken from time to time.</t>
  </si>
  <si>
    <t>9916-0VGA</t>
  </si>
  <si>
    <t>Safety Glasses</t>
  </si>
  <si>
    <t>Safety Equipment &amp; Consumable Assembly Items</t>
  </si>
  <si>
    <t>A-5</t>
  </si>
  <si>
    <t>ZX Top</t>
  </si>
  <si>
    <t>Safe Racer</t>
  </si>
  <si>
    <t>Fire Retardant Top</t>
  </si>
  <si>
    <t>rules state that each team must also have fire retardant under garments.</t>
  </si>
  <si>
    <t>ZX Bottoms</t>
  </si>
  <si>
    <t>Fire Retardant Bottoms</t>
  </si>
  <si>
    <t>SA2010 Snell Certified helmets are required for competing drivers as per rule T14.2</t>
  </si>
  <si>
    <t>AR-10II</t>
  </si>
  <si>
    <t>HJC Motorsport</t>
  </si>
  <si>
    <t>Racing Helmet</t>
  </si>
  <si>
    <t>FIA 8856-2000 Certified suits are required for competing drivers as per rule T14.5</t>
  </si>
  <si>
    <t>Simpson Super Sport</t>
  </si>
  <si>
    <t>Fire Resistant Racing Suits</t>
  </si>
  <si>
    <t>Single Eye Port</t>
  </si>
  <si>
    <t>Simpson Racing</t>
  </si>
  <si>
    <t>FIA Balaclava</t>
  </si>
  <si>
    <t>6 Point Safety Harness's expire after a certain number of years as per maufacturer and maufacture date</t>
  </si>
  <si>
    <t>Pull Up</t>
  </si>
  <si>
    <t>Schroth Racing</t>
  </si>
  <si>
    <t>6 Point Safety Harness</t>
  </si>
  <si>
    <t>Fire resistant socks are required for drivers as per rule T14.7</t>
  </si>
  <si>
    <t>CarbonX</t>
  </si>
  <si>
    <t>Carbon X Socks</t>
  </si>
  <si>
    <t>Safety Equipment</t>
  </si>
  <si>
    <t>A-4</t>
  </si>
  <si>
    <t>TRNAX 260</t>
  </si>
  <si>
    <t>OG Racing</t>
  </si>
  <si>
    <t>AMB TranX 260</t>
  </si>
  <si>
    <t>Transponder</t>
  </si>
  <si>
    <t>A-3</t>
  </si>
  <si>
    <t>This is an essential part of the CNC machine that holds the item being machined in place and ensures safe operation.</t>
  </si>
  <si>
    <t>D675</t>
  </si>
  <si>
    <t>KURT Work Holding</t>
  </si>
  <si>
    <t>KURT Vise</t>
  </si>
  <si>
    <t>The least expensive option in the long run for lathe tooling is through the use and implentation of Indexible holders</t>
  </si>
  <si>
    <t>Lathe Cut-Off Inserte</t>
  </si>
  <si>
    <t>The one tool holder we use often we don't currently have is used for parting off in a lathe</t>
  </si>
  <si>
    <t>Cut Off Tool Holder</t>
  </si>
  <si>
    <t>The most efficient method for purchasing tooling is through the use of indexible tool holders. We already have most of the holders we need, so now it's just a matter of keeping sharp inserts in stock.</t>
  </si>
  <si>
    <t>3244A318</t>
  </si>
  <si>
    <t>Lathe carbide inserts (CCMT, IC 3/8)</t>
  </si>
  <si>
    <t>11365k65</t>
  </si>
  <si>
    <t>Coolant and Cutting Fluid</t>
  </si>
  <si>
    <t>Dressing tools are used to keep grinding wheels in good condition, we currently have none of these.</t>
  </si>
  <si>
    <t>Grinding Wheel Dressing Tool</t>
  </si>
  <si>
    <t>Grinding wheels need to be flat and sharp to ensure safe operations.</t>
  </si>
  <si>
    <t>Grinding Wheels</t>
  </si>
  <si>
    <t>2636A67</t>
  </si>
  <si>
    <t>Taps and Dies</t>
  </si>
  <si>
    <t>Reamers are a precision manufacturing tool needed for making A-Arm components and cutting precise holes.</t>
  </si>
  <si>
    <t>Reamers</t>
  </si>
  <si>
    <t>High Quality measuring tools are a requirement for anything that involves metal fabrication. With the money for 4 of these mid-quality calipers we can't even buy 1 of the large calipers that we occasionally need (MSC Direct Part Number 76832328)</t>
  </si>
  <si>
    <t>Measurement Tools</t>
  </si>
  <si>
    <t>Endmills are the standard cutting tool used in a CNC mill. High quality tools last much longer than cheap tools and are less expensive in the long run. 3/8 of an Inch is an average size tool we use so it represents everything we use.</t>
  </si>
  <si>
    <t> 74210469</t>
  </si>
  <si>
    <t>End Mills</t>
  </si>
  <si>
    <t>Machining Tools</t>
  </si>
  <si>
    <t>A-2</t>
  </si>
  <si>
    <t>Needed for a presence on Drexel's campus. Most notably at Open House and Accepted Student Days for MEM and COE.</t>
  </si>
  <si>
    <t>2X3"</t>
  </si>
  <si>
    <t>Drexel Graphics Lab</t>
  </si>
  <si>
    <t>Formula SAE Banner</t>
  </si>
  <si>
    <t>Needed for presentations and overall good school representation. Will be owned by team, not individuals.</t>
  </si>
  <si>
    <t>VistaPrint</t>
  </si>
  <si>
    <t>Banner/Uniform</t>
  </si>
  <si>
    <t>A-1</t>
  </si>
  <si>
    <t>Additional Justification</t>
  </si>
  <si>
    <t>Extended Price</t>
  </si>
  <si>
    <t>Vendor</t>
  </si>
  <si>
    <t>Unit Price</t>
  </si>
  <si>
    <t>Standard Operational</t>
  </si>
  <si>
    <t>A person is needed to present during the static events at competition.</t>
  </si>
  <si>
    <t>Presenter</t>
  </si>
  <si>
    <t>A person is needed to collect data in order to know what adjustments needed to be made and so we can further our knowledge.</t>
  </si>
  <si>
    <t>Data Acquisition Tech</t>
  </si>
  <si>
    <t>Tire changers are needed during the edurance event to change tires and strap the next driver in.</t>
  </si>
  <si>
    <t>Tire Changers</t>
  </si>
  <si>
    <t>Welders are needed to fix the car out at competition when something breaks.</t>
  </si>
  <si>
    <t>Welder</t>
  </si>
  <si>
    <t>Technicians that know about the electrical system are needed to fix it.</t>
  </si>
  <si>
    <t>Electrical Tech</t>
  </si>
  <si>
    <t>A technician that knows about the steering package is needed to tune and fix it.</t>
  </si>
  <si>
    <t>Steering Tech</t>
  </si>
  <si>
    <t>A technician that knows about the aero package is needed to tune and fix it.</t>
  </si>
  <si>
    <t>Aero Tech</t>
  </si>
  <si>
    <t>A technician that knows about the drivetrain is needed to tune and fix the drivetrain.</t>
  </si>
  <si>
    <t>Drivetrain Tech</t>
  </si>
  <si>
    <t>Technicians that know about the chassis are needed to tune and fix the chassis.</t>
  </si>
  <si>
    <t>Chassis Tech</t>
  </si>
  <si>
    <t>Technicians that know about the suspension are needed to tune and fix the suspension</t>
  </si>
  <si>
    <t>Suspension Tech</t>
  </si>
  <si>
    <t>Technicians that know about the engine are needed to tune and fix the motor.</t>
  </si>
  <si>
    <t>Engine Tech</t>
  </si>
  <si>
    <t>As per rule D4.1 we need at least 4 different drivers, plus we need one extra in case of injury.</t>
  </si>
  <si>
    <t>Drivers</t>
  </si>
  <si>
    <t>Why</t>
  </si>
  <si>
    <t>Number of:</t>
  </si>
  <si>
    <t>Position</t>
  </si>
  <si>
    <t>* We need to bring out a total of 25 people to competition. We have listed out the total numer of people and why below.  We need drivers and then also people to work on each system of the car.</t>
  </si>
  <si>
    <t>http://fuelgaugereport.aaa.com/todays-gas-prices/</t>
  </si>
  <si>
    <t>We will be putting the wear on our own vehicles and packing them full of people to get the entire team out to competition the most cost effective way we can.  We are just looking for fuel reimbursement.</t>
  </si>
  <si>
    <t>5 cars at 20mpg for 2600 miles @ $2.40/gallon + Diesel for truck 9mpg @ $2.80/gallon</t>
  </si>
  <si>
    <t>Gas Reimbursement</t>
  </si>
  <si>
    <t>http://www.uhaul.com/reservations/RatesTrucks.aspx</t>
  </si>
  <si>
    <t>Renting a truck has been the most cost effective way of transporting the car to competition in years past and it has worked out well because we usually work out a discount on the mileage.</t>
  </si>
  <si>
    <t>$39.95/day x 11 days + $.20/mi x 2600 mi</t>
  </si>
  <si>
    <t>Truck rental</t>
  </si>
  <si>
    <t>Hotel</t>
  </si>
  <si>
    <t>There will be 4 people in each room.</t>
  </si>
  <si>
    <t>6 double rooms x 5 nights @ $68.00/night</t>
  </si>
  <si>
    <t>Hotels</t>
  </si>
  <si>
    <t>http://students.sae.org/cds/formulaseries/west/</t>
  </si>
  <si>
    <t>This is the basic cost that all teams must pay to enter an FSAE competition.</t>
  </si>
  <si>
    <t>Competition registration</t>
  </si>
  <si>
    <t>Justification</t>
  </si>
  <si>
    <t>Lincoln, NE Competition</t>
  </si>
  <si>
    <t>C-1</t>
  </si>
  <si>
    <t>Competition</t>
  </si>
  <si>
    <t>Need Supporting Documentation</t>
  </si>
  <si>
    <t xml:space="preserve">Part </t>
  </si>
  <si>
    <t xml:space="preserve">Taps and Dies are used to thread making. The most common size we use is 1/4-20. A selection of 10 of these represents the whole of what we will need. These wear with use. </t>
  </si>
  <si>
    <t xml:space="preserve">Coolant and fluids are essential for the safe operation of CNC machines. Coolant and machine oils keep the machine running smoothly and keep parts cool. This ensures a safe working enviornment. </t>
  </si>
  <si>
    <t xml:space="preserve">As per rule T12.1.2 each team is required to have a transponder in order to be scored at competition. </t>
  </si>
  <si>
    <t xml:space="preserve">Imperial Wetordry </t>
  </si>
  <si>
    <t xml:space="preserve">Aluminum Honeycomb Extrusion </t>
  </si>
  <si>
    <t xml:space="preserve">In order to compete at competition and conduct testing we need another engine assembly.  If we get out to competition and something breaks, then we are left at competition with a car that cannot compete.  Spare parts are essential to having a successful competition as under the high stress of racing part fail more often than in a street car. Every one of these components is 100% necessary in order to create a functional vehicle. </t>
  </si>
  <si>
    <t xml:space="preserve">DASA Racing </t>
  </si>
  <si>
    <t xml:space="preserve">New steering and suspension components are needed as spare parts at competition because of the high stress that is put on components in a racing situation causes more failures. </t>
  </si>
  <si>
    <t xml:space="preserve">Uprite marerial material for 4 </t>
  </si>
  <si>
    <t xml:space="preserve">Brake Lines </t>
  </si>
  <si>
    <t xml:space="preserve">Nylon Bagging Film  (per sq. Yard) </t>
  </si>
  <si>
    <t xml:space="preserve">Peel Ply Release Fabric  (Per Sq. Yard) </t>
  </si>
  <si>
    <t xml:space="preserve">Bleeder/Breather Absorber Cloth   </t>
  </si>
  <si>
    <t xml:space="preserve">Surfacing Wax (Mod-C)  </t>
  </si>
  <si>
    <t>Link won't open*</t>
  </si>
  <si>
    <t>Price not listed</t>
  </si>
  <si>
    <t>Link not listed</t>
  </si>
  <si>
    <t>Can not fund based on estimates</t>
  </si>
  <si>
    <t>&lt;-(price of Computer Parts link)</t>
  </si>
  <si>
    <t>SAFAC TOTAL</t>
  </si>
  <si>
    <t>Funded $31597.58, please see Std. Op tab</t>
  </si>
  <si>
    <t>Moved to Competition</t>
  </si>
  <si>
    <t>GB &amp; R maxed out</t>
  </si>
  <si>
    <t>Autocross moved to competition</t>
  </si>
  <si>
    <t>Fully Funded, added the Autocross Competition to this tab</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</si>
</sst>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66" formatCode="&quot;$&quot;#,##0.00_);\(&quot;$&quot;#,##0.00\)"/>
    <numFmt numFmtId="167" formatCode="&quot;$&quot;#,##0.00_);[Red]\(&quot;$&quot;#,##0.00\)"/>
    <numFmt numFmtId="170" formatCode="_(&quot;$&quot;* #,##0.00_);_(&quot;$&quot;* \(#,##0.00\);_(&quot;$&quot;* &quot;-&quot;??_);_(@_)"/>
    <numFmt numFmtId="172" formatCode="_(\$* #,##0.00_);_(\$* \(#,##0.00\);_(\$* \-??_);_(@_)"/>
    <numFmt numFmtId="177" formatCode="&quot;$&quot;#,##0.00"/>
    <numFmt numFmtId="178" formatCode="&quot;$&quot;#,##0.00;[Red]&quot;$&quot;#,##0.00"/>
  </numFmts>
  <fonts count="52" x14ac:knownFonts="1">
    <font>
      <sz val="10"/>
      <name val="Arial"/>
    </font>
    <font>
      <sz val="10"/>
      <name val="Geneva"/>
      <family val="2"/>
    </font>
    <font>
      <sz val="12"/>
      <name val="Arial"/>
      <family val="2"/>
    </font>
    <font>
      <b/>
      <sz val="18"/>
      <name val="Arial"/>
      <family val="2"/>
    </font>
    <font>
      <b/>
      <sz val="16"/>
      <name val="Arial"/>
      <family val="2"/>
    </font>
    <font>
      <b/>
      <sz val="12"/>
      <name val="Arial"/>
      <family val="2"/>
    </font>
    <font>
      <sz val="10"/>
      <name val="Arial"/>
      <family val="2"/>
    </font>
    <font>
      <b/>
      <sz val="13"/>
      <name val="Arial"/>
      <family val="2"/>
    </font>
    <font>
      <sz val="12"/>
      <color indexed="12"/>
      <name val="Arial"/>
      <family val="2"/>
    </font>
    <font>
      <sz val="12"/>
      <color indexed="60"/>
      <name val="Arial"/>
      <family val="2"/>
    </font>
    <font>
      <b/>
      <sz val="12"/>
      <color indexed="10"/>
      <name val="Arial"/>
      <family val="2"/>
    </font>
    <font>
      <u/>
      <sz val="12"/>
      <name val="Arial"/>
      <family val="2"/>
    </font>
    <font>
      <i/>
      <sz val="12"/>
      <name val="Arial"/>
      <family val="2"/>
    </font>
    <font>
      <b/>
      <u/>
      <sz val="14"/>
      <name val="Arial"/>
      <family val="2"/>
    </font>
    <font>
      <b/>
      <u/>
      <sz val="12"/>
      <name val="Arial"/>
      <family val="2"/>
    </font>
    <font>
      <sz val="14"/>
      <name val="Arial"/>
      <family val="2"/>
    </font>
    <font>
      <b/>
      <sz val="14"/>
      <name val="Arial"/>
      <family val="2"/>
    </font>
    <font>
      <b/>
      <sz val="14"/>
      <color indexed="9"/>
      <name val="Arial"/>
      <family val="2"/>
    </font>
    <font>
      <b/>
      <sz val="12"/>
      <color indexed="12"/>
      <name val="Arial"/>
      <family val="2"/>
    </font>
    <font>
      <i/>
      <sz val="9"/>
      <name val="Arial"/>
      <family val="2"/>
    </font>
    <font>
      <sz val="16"/>
      <name val="Arial"/>
      <family val="2"/>
    </font>
    <font>
      <sz val="8"/>
      <name val="Arial"/>
      <family val="2"/>
    </font>
    <font>
      <b/>
      <i/>
      <sz val="12"/>
      <color indexed="10"/>
      <name val="Arial"/>
      <family val="2"/>
    </font>
    <font>
      <b/>
      <sz val="20"/>
      <name val="Arial"/>
      <family val="2"/>
    </font>
    <font>
      <b/>
      <sz val="11"/>
      <name val="Arial"/>
      <family val="2"/>
    </font>
    <font>
      <sz val="12"/>
      <color indexed="9"/>
      <name val="Arial"/>
      <family val="2"/>
    </font>
    <font>
      <b/>
      <sz val="10"/>
      <name val="Arial"/>
      <family val="2"/>
    </font>
    <font>
      <sz val="10"/>
      <color indexed="10"/>
      <name val="Arial"/>
      <family val="2"/>
    </font>
    <font>
      <b/>
      <sz val="10"/>
      <name val="Geneva"/>
      <family val="2"/>
    </font>
    <font>
      <u/>
      <sz val="16"/>
      <name val="Geneva"/>
      <family val="2"/>
      <charset val="1"/>
    </font>
    <font>
      <sz val="11"/>
      <name val="Calibri"/>
      <family val="2"/>
      <charset val="1"/>
    </font>
    <font>
      <b/>
      <sz val="11"/>
      <name val="Calibri"/>
      <family val="2"/>
      <charset val="1"/>
    </font>
    <font>
      <b/>
      <u/>
      <sz val="16"/>
      <name val="Geneva"/>
      <family val="2"/>
      <charset val="1"/>
    </font>
    <font>
      <sz val="22"/>
      <color indexed="8"/>
      <name val="Calibri"/>
      <family val="2"/>
    </font>
    <font>
      <b/>
      <sz val="11"/>
      <color indexed="8"/>
      <name val="Calibri"/>
      <family val="2"/>
    </font>
    <font>
      <b/>
      <sz val="14"/>
      <color indexed="8"/>
      <name val="Calibri"/>
      <family val="2"/>
    </font>
    <font>
      <u/>
      <sz val="11"/>
      <color indexed="12"/>
      <name val="Calibri"/>
      <family val="2"/>
    </font>
    <font>
      <b/>
      <u/>
      <sz val="16"/>
      <color indexed="8"/>
      <name val="Calibri"/>
      <family val="2"/>
    </font>
    <font>
      <b/>
      <sz val="16"/>
      <color indexed="8"/>
      <name val="Calibri"/>
      <family val="2"/>
    </font>
    <font>
      <sz val="10"/>
      <color indexed="8"/>
      <name val="Calibri"/>
      <family val="2"/>
    </font>
    <font>
      <u/>
      <sz val="11"/>
      <color indexed="8"/>
      <name val="Calibri"/>
      <family val="2"/>
    </font>
    <font>
      <sz val="10"/>
      <color indexed="8"/>
      <name val="Arial"/>
      <family val="2"/>
    </font>
    <font>
      <b/>
      <sz val="9"/>
      <color indexed="81"/>
      <name val="Tahoma"/>
      <family val="2"/>
    </font>
    <font>
      <sz val="9"/>
      <color indexed="81"/>
      <name val="Tahoma"/>
      <family val="2"/>
    </font>
    <font>
      <sz val="10"/>
      <name val="Arial"/>
      <family val="2"/>
    </font>
    <font>
      <u/>
      <sz val="11"/>
      <color rgb="FF0000D4"/>
      <name val="Calibri"/>
      <family val="2"/>
      <charset val="1"/>
    </font>
    <font>
      <sz val="12"/>
      <color rgb="FFFF0000"/>
      <name val="Arial"/>
      <family val="2"/>
      <charset val="1"/>
    </font>
    <font>
      <sz val="10"/>
      <color rgb="FFFF0000"/>
      <name val="Arial"/>
      <family val="2"/>
      <charset val="1"/>
    </font>
    <font>
      <b/>
      <sz val="11"/>
      <color theme="1"/>
      <name val="Calibri"/>
      <family val="2"/>
      <scheme val="minor"/>
    </font>
    <font>
      <sz val="12"/>
      <color rgb="FFFFFFFF"/>
      <name val="Arial"/>
      <family val="2"/>
      <charset val="1"/>
    </font>
    <font>
      <sz val="22"/>
      <color theme="1"/>
      <name val="Calibri"/>
      <family val="2"/>
      <scheme val="minor"/>
    </font>
    <font>
      <sz val="10"/>
      <color rgb="FFFF0000"/>
      <name val="Geneva"/>
      <family val="2"/>
    </font>
  </fonts>
  <fills count="19">
    <fill>
      <patternFill patternType="none"/>
    </fill>
    <fill>
      <patternFill patternType="gray125"/>
    </fill>
    <fill>
      <patternFill patternType="solid">
        <fgColor indexed="8"/>
        <bgColor indexed="58"/>
      </patternFill>
    </fill>
    <fill>
      <patternFill patternType="solid">
        <fgColor indexed="9"/>
        <bgColor indexed="26"/>
      </patternFill>
    </fill>
    <fill>
      <patternFill patternType="solid">
        <fgColor indexed="27"/>
        <bgColor indexed="26"/>
      </patternFill>
    </fill>
    <fill>
      <patternFill patternType="solid">
        <fgColor indexed="26"/>
        <bgColor indexed="27"/>
      </patternFill>
    </fill>
    <fill>
      <patternFill patternType="solid">
        <fgColor indexed="23"/>
        <bgColor indexed="55"/>
      </patternFill>
    </fill>
    <fill>
      <patternFill patternType="solid">
        <fgColor indexed="47"/>
        <bgColor indexed="26"/>
      </patternFill>
    </fill>
    <fill>
      <patternFill patternType="solid">
        <fgColor indexed="56"/>
        <bgColor indexed="62"/>
      </patternFill>
    </fill>
    <fill>
      <patternFill patternType="solid">
        <fgColor rgb="FFE6E0EC"/>
        <bgColor rgb="FFEBF1DE"/>
      </patternFill>
    </fill>
    <fill>
      <patternFill patternType="solid">
        <fgColor rgb="FFB7DEE8"/>
        <bgColor rgb="FF99CCFF"/>
      </patternFill>
    </fill>
    <fill>
      <patternFill patternType="solid">
        <fgColor rgb="FF808080"/>
        <bgColor rgb="FF969696"/>
      </patternFill>
    </fill>
    <fill>
      <patternFill patternType="solid">
        <fgColor theme="9" tint="0.39997558519241921"/>
        <bgColor indexed="64"/>
      </patternFill>
    </fill>
    <fill>
      <patternFill patternType="solid">
        <fgColor theme="6" tint="0.39997558519241921"/>
        <bgColor indexed="64"/>
      </patternFill>
    </fill>
    <fill>
      <patternFill patternType="solid">
        <fgColor theme="6" tint="0.79998168889431442"/>
        <bgColor indexed="64"/>
      </patternFill>
    </fill>
    <fill>
      <patternFill patternType="solid">
        <fgColor rgb="FFFFFF00"/>
        <bgColor indexed="64"/>
      </patternFill>
    </fill>
    <fill>
      <patternFill patternType="solid">
        <fgColor theme="0"/>
        <bgColor indexed="64"/>
      </patternFill>
    </fill>
    <fill>
      <patternFill patternType="solid">
        <fgColor rgb="FF17375E"/>
        <bgColor rgb="FF1F497D"/>
      </patternFill>
    </fill>
    <fill>
      <patternFill patternType="solid">
        <fgColor theme="9" tint="-0.249977111117893"/>
        <bgColor indexed="64"/>
      </patternFill>
    </fill>
  </fills>
  <borders count="73">
    <border>
      <left/>
      <right/>
      <top/>
      <bottom/>
      <diagonal/>
    </border>
    <border>
      <left style="medium">
        <color indexed="8"/>
      </left>
      <right/>
      <top style="medium">
        <color indexed="8"/>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right style="medium">
        <color indexed="8"/>
      </right>
      <top style="medium">
        <color indexed="8"/>
      </top>
      <bottom/>
      <diagonal/>
    </border>
    <border>
      <left style="medium">
        <color indexed="8"/>
      </left>
      <right/>
      <top/>
      <bottom/>
      <diagonal/>
    </border>
    <border>
      <left/>
      <right style="medium">
        <color indexed="8"/>
      </right>
      <top/>
      <bottom/>
      <diagonal/>
    </border>
    <border>
      <left style="medium">
        <color indexed="8"/>
      </left>
      <right style="medium">
        <color indexed="8"/>
      </right>
      <top/>
      <bottom/>
      <diagonal/>
    </border>
    <border>
      <left/>
      <right/>
      <top style="thin">
        <color indexed="8"/>
      </top>
      <bottom style="double">
        <color indexed="8"/>
      </bottom>
      <diagonal/>
    </border>
    <border>
      <left style="medium">
        <color indexed="8"/>
      </left>
      <right/>
      <top/>
      <bottom style="medium">
        <color indexed="8"/>
      </bottom>
      <diagonal/>
    </border>
    <border>
      <left/>
      <right/>
      <top/>
      <bottom style="medium">
        <color indexed="8"/>
      </bottom>
      <diagonal/>
    </border>
    <border>
      <left/>
      <right/>
      <top/>
      <bottom style="thin">
        <color indexed="8"/>
      </bottom>
      <diagonal/>
    </border>
    <border>
      <left/>
      <right style="medium">
        <color indexed="8"/>
      </right>
      <top/>
      <bottom style="thin">
        <color indexed="8"/>
      </bottom>
      <diagonal/>
    </border>
    <border>
      <left/>
      <right style="medium">
        <color indexed="8"/>
      </right>
      <top style="thin">
        <color indexed="8"/>
      </top>
      <bottom style="double">
        <color indexed="8"/>
      </bottom>
      <diagonal/>
    </border>
    <border>
      <left/>
      <right style="medium">
        <color indexed="8"/>
      </right>
      <top/>
      <bottom style="medium">
        <color indexed="8"/>
      </bottom>
      <diagonal/>
    </border>
    <border>
      <left style="medium">
        <color indexed="8"/>
      </left>
      <right style="medium">
        <color indexed="8"/>
      </right>
      <top style="medium">
        <color indexed="8"/>
      </top>
      <bottom style="medium">
        <color indexed="8"/>
      </bottom>
      <diagonal/>
    </border>
    <border>
      <left/>
      <right/>
      <top style="medium">
        <color indexed="8"/>
      </top>
      <bottom/>
      <diagonal/>
    </border>
    <border>
      <left style="medium">
        <color indexed="8"/>
      </left>
      <right style="thin">
        <color indexed="8"/>
      </right>
      <top style="medium">
        <color indexed="8"/>
      </top>
      <bottom style="thin">
        <color indexed="8"/>
      </bottom>
      <diagonal/>
    </border>
    <border>
      <left style="thin">
        <color indexed="8"/>
      </left>
      <right style="thin">
        <color indexed="8"/>
      </right>
      <top style="medium">
        <color indexed="8"/>
      </top>
      <bottom style="thin">
        <color indexed="8"/>
      </bottom>
      <diagonal/>
    </border>
    <border>
      <left style="thin">
        <color indexed="8"/>
      </left>
      <right style="medium">
        <color indexed="8"/>
      </right>
      <top style="medium">
        <color indexed="8"/>
      </top>
      <bottom style="thin">
        <color indexed="8"/>
      </bottom>
      <diagonal/>
    </border>
    <border>
      <left/>
      <right style="medium">
        <color indexed="8"/>
      </right>
      <top style="medium">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thin">
        <color indexed="8"/>
      </right>
      <top/>
      <bottom/>
      <diagonal/>
    </border>
    <border>
      <left style="thin">
        <color indexed="8"/>
      </left>
      <right style="thin">
        <color indexed="8"/>
      </right>
      <top style="medium">
        <color indexed="8"/>
      </top>
      <bottom style="medium">
        <color indexed="8"/>
      </bottom>
      <diagonal/>
    </border>
    <border>
      <left style="thin">
        <color indexed="8"/>
      </left>
      <right style="thin">
        <color indexed="8"/>
      </right>
      <top/>
      <bottom style="medium">
        <color indexed="8"/>
      </bottom>
      <diagonal/>
    </border>
    <border>
      <left style="medium">
        <color indexed="8"/>
      </left>
      <right style="medium">
        <color indexed="8"/>
      </right>
      <top/>
      <bottom style="medium">
        <color indexed="8"/>
      </bottom>
      <diagonal/>
    </border>
    <border>
      <left style="medium">
        <color indexed="8"/>
      </left>
      <right style="thin">
        <color indexed="8"/>
      </right>
      <top/>
      <bottom style="thin">
        <color indexed="8"/>
      </bottom>
      <diagonal/>
    </border>
    <border>
      <left style="thin">
        <color indexed="8"/>
      </left>
      <right style="thin">
        <color indexed="8"/>
      </right>
      <top/>
      <bottom style="thin">
        <color indexed="8"/>
      </bottom>
      <diagonal/>
    </border>
    <border>
      <left style="thin">
        <color indexed="8"/>
      </left>
      <right style="medium">
        <color indexed="8"/>
      </right>
      <top/>
      <bottom style="thin">
        <color indexed="8"/>
      </bottom>
      <diagonal/>
    </border>
    <border>
      <left style="medium">
        <color indexed="8"/>
      </left>
      <right style="thin">
        <color indexed="8"/>
      </right>
      <top/>
      <bottom/>
      <diagonal/>
    </border>
    <border>
      <left style="thin">
        <color indexed="8"/>
      </left>
      <right style="medium">
        <color indexed="8"/>
      </right>
      <top/>
      <bottom/>
      <diagonal/>
    </border>
    <border>
      <left style="thin">
        <color indexed="8"/>
      </left>
      <right style="thin">
        <color indexed="8"/>
      </right>
      <top style="double">
        <color indexed="8"/>
      </top>
      <bottom style="thin">
        <color indexed="8"/>
      </bottom>
      <diagonal/>
    </border>
    <border>
      <left style="medium">
        <color indexed="8"/>
      </left>
      <right/>
      <top style="medium">
        <color indexed="8"/>
      </top>
      <bottom style="thin">
        <color indexed="8"/>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diagonal/>
    </border>
    <border>
      <left style="thick">
        <color auto="1"/>
      </left>
      <right/>
      <top style="thin">
        <color auto="1"/>
      </top>
      <bottom/>
      <diagonal/>
    </border>
    <border>
      <left style="medium">
        <color auto="1"/>
      </left>
      <right style="medium">
        <color auto="1"/>
      </right>
      <top/>
      <bottom style="medium">
        <color auto="1"/>
      </bottom>
      <diagonal/>
    </border>
    <border>
      <left/>
      <right style="medium">
        <color auto="1"/>
      </right>
      <top/>
      <bottom style="medium">
        <color auto="1"/>
      </bottom>
      <diagonal/>
    </border>
    <border>
      <left style="medium">
        <color auto="1"/>
      </left>
      <right style="medium">
        <color auto="1"/>
      </right>
      <top style="medium">
        <color auto="1"/>
      </top>
      <bottom/>
      <diagonal/>
    </border>
    <border>
      <left style="medium">
        <color auto="1"/>
      </left>
      <right/>
      <top/>
      <bottom style="medium">
        <color auto="1"/>
      </bottom>
      <diagonal/>
    </border>
    <border>
      <left style="thin">
        <color auto="1"/>
      </left>
      <right/>
      <top/>
      <bottom style="thin">
        <color auto="1"/>
      </bottom>
      <diagonal/>
    </border>
    <border>
      <left/>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style="thick">
        <color auto="1"/>
      </right>
      <top style="thin">
        <color auto="1"/>
      </top>
      <bottom style="medium">
        <color auto="1"/>
      </bottom>
      <diagonal/>
    </border>
    <border>
      <left style="medium">
        <color auto="1"/>
      </left>
      <right style="medium">
        <color auto="1"/>
      </right>
      <top style="medium">
        <color auto="1"/>
      </top>
      <bottom style="medium">
        <color auto="1"/>
      </bottom>
      <diagonal/>
    </border>
    <border>
      <left style="thin">
        <color auto="1"/>
      </left>
      <right/>
      <top style="thin">
        <color auto="1"/>
      </top>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thick">
        <color auto="1"/>
      </left>
      <right/>
      <top style="thin">
        <color auto="1"/>
      </top>
      <bottom style="thick">
        <color auto="1"/>
      </bottom>
      <diagonal/>
    </border>
    <border>
      <left/>
      <right style="thick">
        <color auto="1"/>
      </right>
      <top style="thin">
        <color auto="1"/>
      </top>
      <bottom style="thick">
        <color auto="1"/>
      </bottom>
      <diagonal/>
    </border>
    <border>
      <left style="medium">
        <color indexed="8"/>
      </left>
      <right style="medium">
        <color indexed="8"/>
      </right>
      <top style="medium">
        <color indexed="8"/>
      </top>
      <bottom/>
      <diagonal/>
    </border>
    <border>
      <left style="medium">
        <color indexed="8"/>
      </left>
      <right style="medium">
        <color indexed="8"/>
      </right>
      <top/>
      <bottom style="thin">
        <color indexed="8"/>
      </bottom>
      <diagonal/>
    </border>
    <border>
      <left style="medium">
        <color indexed="8"/>
      </left>
      <right style="medium">
        <color indexed="8"/>
      </right>
      <top style="thin">
        <color indexed="8"/>
      </top>
      <bottom/>
      <diagonal/>
    </border>
    <border>
      <left style="medium">
        <color indexed="8"/>
      </left>
      <right style="medium">
        <color indexed="8"/>
      </right>
      <top style="medium">
        <color indexed="8"/>
      </top>
      <bottom style="thin">
        <color indexed="8"/>
      </bottom>
      <diagonal/>
    </border>
    <border>
      <left style="medium">
        <color indexed="8"/>
      </left>
      <right style="thin">
        <color indexed="8"/>
      </right>
      <top style="medium">
        <color indexed="8"/>
      </top>
      <bottom/>
      <diagonal/>
    </border>
    <border>
      <left style="medium">
        <color indexed="8"/>
      </left>
      <right style="thin">
        <color indexed="8"/>
      </right>
      <top/>
      <bottom style="medium">
        <color indexed="8"/>
      </bottom>
      <diagonal/>
    </border>
    <border>
      <left style="thin">
        <color indexed="8"/>
      </left>
      <right style="medium">
        <color indexed="8"/>
      </right>
      <top style="medium">
        <color indexed="8"/>
      </top>
      <bottom style="medium">
        <color indexed="8"/>
      </bottom>
      <diagonal/>
    </border>
    <border>
      <left style="thin">
        <color auto="1"/>
      </left>
      <right style="thin">
        <color auto="1"/>
      </right>
      <top/>
      <bottom/>
      <diagonal/>
    </border>
    <border>
      <left/>
      <right/>
      <top style="thin">
        <color auto="1"/>
      </top>
      <bottom/>
      <diagonal/>
    </border>
    <border>
      <left/>
      <right style="thin">
        <color auto="1"/>
      </right>
      <top style="thin">
        <color auto="1"/>
      </top>
      <bottom/>
      <diagonal/>
    </border>
    <border>
      <left/>
      <right/>
      <top/>
      <bottom style="thin">
        <color auto="1"/>
      </bottom>
      <diagonal/>
    </border>
    <border>
      <left/>
      <right style="thin">
        <color auto="1"/>
      </right>
      <top/>
      <bottom style="thin">
        <color auto="1"/>
      </bottom>
      <diagonal/>
    </border>
    <border>
      <left/>
      <right/>
      <top style="medium">
        <color auto="1"/>
      </top>
      <bottom style="medium">
        <color auto="1"/>
      </bottom>
      <diagonal/>
    </border>
    <border>
      <left style="medium">
        <color rgb="FF1F497D"/>
      </left>
      <right style="medium">
        <color rgb="FF1F497D"/>
      </right>
      <top/>
      <bottom style="medium">
        <color rgb="FF1F497D"/>
      </bottom>
      <diagonal/>
    </border>
  </borders>
  <cellStyleXfs count="8">
    <xf numFmtId="0" fontId="0" fillId="0" borderId="0"/>
    <xf numFmtId="172" fontId="1" fillId="0" borderId="0"/>
    <xf numFmtId="170" fontId="1" fillId="0" borderId="0" applyFont="0" applyFill="0" applyBorder="0" applyAlignment="0" applyProtection="0"/>
    <xf numFmtId="0" fontId="1" fillId="0" borderId="0"/>
    <xf numFmtId="0" fontId="45" fillId="0" borderId="0"/>
    <xf numFmtId="0" fontId="36" fillId="0" borderId="0" applyNumberFormat="0" applyFill="0" applyBorder="0" applyAlignment="0" applyProtection="0">
      <alignment vertical="top"/>
      <protection locked="0"/>
    </xf>
    <xf numFmtId="0" fontId="1" fillId="0" borderId="0"/>
    <xf numFmtId="0" fontId="1" fillId="0" borderId="0"/>
  </cellStyleXfs>
  <cellXfs count="370">
    <xf numFmtId="0" fontId="0" fillId="0" borderId="0" xfId="0"/>
    <xf numFmtId="0" fontId="2" fillId="0" borderId="0" xfId="3" applyFont="1" applyBorder="1"/>
    <xf numFmtId="0" fontId="2" fillId="2" borderId="1" xfId="3" applyFont="1" applyFill="1" applyBorder="1" applyProtection="1"/>
    <xf numFmtId="0" fontId="2" fillId="2" borderId="2" xfId="3" applyFont="1" applyFill="1" applyBorder="1" applyProtection="1"/>
    <xf numFmtId="0" fontId="2" fillId="2" borderId="3" xfId="3" applyFont="1" applyFill="1" applyBorder="1" applyProtection="1"/>
    <xf numFmtId="0" fontId="2" fillId="2" borderId="4" xfId="3" applyFont="1" applyFill="1" applyBorder="1" applyProtection="1"/>
    <xf numFmtId="0" fontId="2" fillId="2" borderId="5" xfId="3" applyFont="1" applyFill="1" applyBorder="1" applyProtection="1"/>
    <xf numFmtId="0" fontId="2" fillId="0" borderId="0" xfId="3" applyFont="1" applyBorder="1" applyProtection="1"/>
    <xf numFmtId="0" fontId="2" fillId="2" borderId="6" xfId="3" applyFont="1" applyFill="1" applyBorder="1" applyProtection="1"/>
    <xf numFmtId="0" fontId="2" fillId="3" borderId="6" xfId="3" applyFont="1" applyFill="1" applyBorder="1" applyProtection="1"/>
    <xf numFmtId="0" fontId="2" fillId="0" borderId="7" xfId="3" applyFont="1" applyBorder="1" applyProtection="1"/>
    <xf numFmtId="0" fontId="2" fillId="2" borderId="7" xfId="3" applyFont="1" applyFill="1" applyBorder="1" applyProtection="1"/>
    <xf numFmtId="0" fontId="3" fillId="0" borderId="7" xfId="3" applyFont="1" applyBorder="1" applyAlignment="1" applyProtection="1">
      <alignment horizontal="center"/>
    </xf>
    <xf numFmtId="0" fontId="3" fillId="2" borderId="7" xfId="3" applyFont="1" applyFill="1" applyBorder="1" applyAlignment="1" applyProtection="1">
      <alignment horizontal="center"/>
    </xf>
    <xf numFmtId="0" fontId="2" fillId="2" borderId="7" xfId="3" applyFont="1" applyFill="1" applyBorder="1" applyAlignment="1" applyProtection="1">
      <alignment horizontal="center"/>
    </xf>
    <xf numFmtId="0" fontId="3" fillId="0" borderId="7" xfId="3" applyFont="1" applyFill="1" applyBorder="1" applyAlignment="1" applyProtection="1">
      <alignment horizontal="center"/>
    </xf>
    <xf numFmtId="0" fontId="2" fillId="0" borderId="7" xfId="3" applyFont="1" applyBorder="1" applyAlignment="1" applyProtection="1">
      <alignment horizontal="center"/>
    </xf>
    <xf numFmtId="0" fontId="5" fillId="0" borderId="7" xfId="3" applyFont="1" applyBorder="1" applyAlignment="1" applyProtection="1">
      <alignment horizontal="center" wrapText="1"/>
    </xf>
    <xf numFmtId="0" fontId="6" fillId="2" borderId="7" xfId="3" applyFont="1" applyFill="1" applyBorder="1" applyAlignment="1" applyProtection="1">
      <alignment wrapText="1"/>
    </xf>
    <xf numFmtId="0" fontId="7" fillId="0" borderId="7" xfId="3" applyFont="1" applyBorder="1" applyAlignment="1" applyProtection="1">
      <alignment horizontal="center"/>
    </xf>
    <xf numFmtId="0" fontId="2" fillId="2" borderId="8" xfId="3" applyFont="1" applyFill="1" applyBorder="1" applyAlignment="1" applyProtection="1">
      <alignment horizontal="center"/>
    </xf>
    <xf numFmtId="0" fontId="2" fillId="3" borderId="7" xfId="3" applyFont="1" applyFill="1" applyBorder="1" applyAlignment="1" applyProtection="1">
      <alignment horizontal="center"/>
    </xf>
    <xf numFmtId="0" fontId="2" fillId="0" borderId="6" xfId="3" applyFont="1" applyBorder="1" applyProtection="1"/>
    <xf numFmtId="0" fontId="2" fillId="0" borderId="1" xfId="3" applyFont="1" applyBorder="1" applyAlignment="1" applyProtection="1">
      <alignment horizontal="left"/>
    </xf>
    <xf numFmtId="0" fontId="2" fillId="0" borderId="6" xfId="3" applyFont="1" applyBorder="1" applyAlignment="1" applyProtection="1">
      <alignment horizontal="left"/>
    </xf>
    <xf numFmtId="0" fontId="2" fillId="3" borderId="9" xfId="3" applyFont="1" applyFill="1" applyBorder="1" applyAlignment="1" applyProtection="1">
      <alignment horizontal="center" vertical="center"/>
    </xf>
    <xf numFmtId="0" fontId="2" fillId="2" borderId="7" xfId="3" applyFont="1" applyFill="1" applyBorder="1"/>
    <xf numFmtId="0" fontId="2" fillId="0" borderId="10" xfId="3" applyFont="1" applyBorder="1" applyProtection="1"/>
    <xf numFmtId="0" fontId="2" fillId="3" borderId="7" xfId="3" applyFont="1" applyFill="1" applyBorder="1" applyAlignment="1"/>
    <xf numFmtId="0" fontId="2" fillId="0" borderId="11" xfId="3" applyFont="1" applyBorder="1" applyProtection="1"/>
    <xf numFmtId="0" fontId="2" fillId="0" borderId="7" xfId="3" applyFont="1" applyBorder="1"/>
    <xf numFmtId="0" fontId="2" fillId="0" borderId="6" xfId="3" applyFont="1" applyBorder="1" applyAlignment="1" applyProtection="1"/>
    <xf numFmtId="0" fontId="2" fillId="0" borderId="0" xfId="3" applyFont="1" applyBorder="1" applyAlignment="1" applyProtection="1"/>
    <xf numFmtId="0" fontId="2" fillId="0" borderId="7" xfId="3" applyFont="1" applyBorder="1" applyAlignment="1" applyProtection="1"/>
    <xf numFmtId="1" fontId="2" fillId="4" borderId="12" xfId="1" applyNumberFormat="1" applyFont="1" applyFill="1" applyBorder="1" applyAlignment="1" applyProtection="1">
      <alignment horizontal="center" vertical="center"/>
      <protection locked="0"/>
    </xf>
    <xf numFmtId="1" fontId="2" fillId="4" borderId="13" xfId="3" applyNumberFormat="1" applyFont="1" applyFill="1" applyBorder="1" applyProtection="1">
      <protection locked="0"/>
    </xf>
    <xf numFmtId="1" fontId="2" fillId="3" borderId="7" xfId="3" applyNumberFormat="1" applyFont="1" applyFill="1" applyBorder="1"/>
    <xf numFmtId="172" fontId="2" fillId="4" borderId="12" xfId="1" applyFont="1" applyFill="1" applyBorder="1" applyAlignment="1" applyProtection="1">
      <protection locked="0"/>
    </xf>
    <xf numFmtId="1" fontId="9" fillId="0" borderId="7" xfId="3" applyNumberFormat="1" applyFont="1" applyBorder="1"/>
    <xf numFmtId="0" fontId="9" fillId="0" borderId="0" xfId="3" applyFont="1" applyBorder="1"/>
    <xf numFmtId="1" fontId="9" fillId="0" borderId="14" xfId="3" applyNumberFormat="1" applyFont="1" applyBorder="1"/>
    <xf numFmtId="172" fontId="2" fillId="4" borderId="11" xfId="1" applyFont="1" applyFill="1" applyBorder="1" applyAlignment="1" applyProtection="1">
      <protection locked="0"/>
    </xf>
    <xf numFmtId="0" fontId="2" fillId="3" borderId="10" xfId="3" applyFont="1" applyFill="1" applyBorder="1" applyProtection="1"/>
    <xf numFmtId="0" fontId="5" fillId="0" borderId="11" xfId="3" applyFont="1" applyBorder="1"/>
    <xf numFmtId="0" fontId="2" fillId="0" borderId="11" xfId="3" applyFont="1" applyBorder="1"/>
    <xf numFmtId="0" fontId="11" fillId="0" borderId="11" xfId="3" applyFont="1" applyBorder="1"/>
    <xf numFmtId="0" fontId="2" fillId="0" borderId="15" xfId="3" applyFont="1" applyBorder="1"/>
    <xf numFmtId="0" fontId="2" fillId="2" borderId="10" xfId="3" applyFont="1" applyFill="1" applyBorder="1" applyProtection="1"/>
    <xf numFmtId="0" fontId="2" fillId="2" borderId="11" xfId="3" applyFont="1" applyFill="1" applyBorder="1" applyProtection="1"/>
    <xf numFmtId="0" fontId="2" fillId="2" borderId="11" xfId="3" applyFont="1" applyFill="1" applyBorder="1"/>
    <xf numFmtId="0" fontId="2" fillId="2" borderId="15" xfId="3" applyFont="1" applyFill="1" applyBorder="1"/>
    <xf numFmtId="0" fontId="2" fillId="2" borderId="0" xfId="3" applyFont="1" applyFill="1" applyBorder="1" applyProtection="1"/>
    <xf numFmtId="0" fontId="5" fillId="0" borderId="7" xfId="3" applyFont="1" applyBorder="1" applyAlignment="1" applyProtection="1">
      <alignment horizontal="center"/>
    </xf>
    <xf numFmtId="0" fontId="5" fillId="2" borderId="0" xfId="3" applyFont="1" applyFill="1" applyBorder="1" applyAlignment="1" applyProtection="1">
      <alignment horizontal="center"/>
    </xf>
    <xf numFmtId="0" fontId="2" fillId="2" borderId="0" xfId="3" applyFont="1" applyFill="1" applyBorder="1"/>
    <xf numFmtId="0" fontId="2" fillId="3" borderId="0" xfId="3" applyFont="1" applyFill="1" applyBorder="1"/>
    <xf numFmtId="0" fontId="2" fillId="3" borderId="0" xfId="3" applyFont="1" applyFill="1" applyBorder="1" applyAlignment="1"/>
    <xf numFmtId="0" fontId="2" fillId="2" borderId="16" xfId="3" applyFont="1" applyFill="1" applyBorder="1" applyProtection="1"/>
    <xf numFmtId="0" fontId="2" fillId="3" borderId="0" xfId="3" applyFont="1" applyFill="1" applyBorder="1" applyProtection="1"/>
    <xf numFmtId="0" fontId="2" fillId="2" borderId="8" xfId="3" applyFont="1" applyFill="1" applyBorder="1" applyProtection="1"/>
    <xf numFmtId="0" fontId="2" fillId="3" borderId="7" xfId="3" applyFont="1" applyFill="1" applyBorder="1" applyProtection="1"/>
    <xf numFmtId="0" fontId="2" fillId="3" borderId="1" xfId="3" applyFont="1" applyFill="1" applyBorder="1" applyProtection="1"/>
    <xf numFmtId="0" fontId="2" fillId="3" borderId="17" xfId="3" applyFont="1" applyFill="1" applyBorder="1" applyAlignment="1"/>
    <xf numFmtId="0" fontId="2" fillId="3" borderId="5" xfId="3" applyFont="1" applyFill="1" applyBorder="1" applyProtection="1"/>
    <xf numFmtId="0" fontId="3" fillId="3" borderId="7" xfId="3" applyFont="1" applyFill="1" applyBorder="1" applyAlignment="1" applyProtection="1">
      <alignment horizontal="center"/>
    </xf>
    <xf numFmtId="0" fontId="3" fillId="2" borderId="8" xfId="3" applyFont="1" applyFill="1" applyBorder="1" applyAlignment="1" applyProtection="1">
      <alignment horizontal="center"/>
    </xf>
    <xf numFmtId="0" fontId="5" fillId="0" borderId="18" xfId="3" applyFont="1" applyBorder="1" applyAlignment="1">
      <alignment horizontal="center"/>
    </xf>
    <xf numFmtId="0" fontId="18" fillId="0" borderId="19" xfId="3" applyFont="1" applyBorder="1" applyAlignment="1">
      <alignment horizontal="center"/>
    </xf>
    <xf numFmtId="0" fontId="5" fillId="0" borderId="19" xfId="3" applyFont="1" applyBorder="1" applyAlignment="1">
      <alignment horizontal="center"/>
    </xf>
    <xf numFmtId="0" fontId="18" fillId="0" borderId="20" xfId="3" applyFont="1" applyBorder="1" applyAlignment="1">
      <alignment horizontal="center"/>
    </xf>
    <xf numFmtId="0" fontId="2" fillId="5" borderId="19" xfId="3" applyFont="1" applyFill="1" applyBorder="1" applyAlignment="1">
      <alignment horizontal="center" vertical="center"/>
    </xf>
    <xf numFmtId="0" fontId="2" fillId="5" borderId="21" xfId="3" applyFont="1" applyFill="1" applyBorder="1" applyAlignment="1">
      <alignment horizontal="center" vertical="center"/>
    </xf>
    <xf numFmtId="0" fontId="2" fillId="4" borderId="22" xfId="3" applyFont="1" applyFill="1" applyBorder="1" applyAlignment="1">
      <alignment horizontal="center" vertical="center"/>
    </xf>
    <xf numFmtId="172" fontId="2" fillId="5" borderId="6" xfId="1" applyFont="1" applyFill="1" applyBorder="1" applyAlignment="1" applyProtection="1">
      <alignment horizontal="center" vertical="center"/>
    </xf>
    <xf numFmtId="0" fontId="21" fillId="5" borderId="23" xfId="3" applyFont="1" applyFill="1" applyBorder="1" applyAlignment="1"/>
    <xf numFmtId="172" fontId="2" fillId="5" borderId="7" xfId="1" applyFont="1" applyFill="1" applyBorder="1" applyAlignment="1" applyProtection="1">
      <alignment horizontal="center" vertical="center"/>
    </xf>
    <xf numFmtId="0" fontId="5" fillId="3" borderId="7" xfId="3" applyFont="1" applyFill="1" applyBorder="1" applyAlignment="1" applyProtection="1">
      <alignment horizontal="center" wrapText="1"/>
    </xf>
    <xf numFmtId="0" fontId="6" fillId="2" borderId="8" xfId="3" applyFont="1" applyFill="1" applyBorder="1" applyAlignment="1" applyProtection="1">
      <alignment wrapText="1"/>
    </xf>
    <xf numFmtId="172" fontId="2" fillId="5" borderId="7" xfId="1" applyFont="1" applyFill="1" applyBorder="1" applyAlignment="1" applyProtection="1"/>
    <xf numFmtId="0" fontId="3" fillId="3" borderId="0" xfId="3" applyFont="1" applyFill="1" applyBorder="1" applyAlignment="1" applyProtection="1">
      <alignment horizontal="center"/>
    </xf>
    <xf numFmtId="172" fontId="5" fillId="0" borderId="24" xfId="1" applyFont="1" applyFill="1" applyBorder="1" applyAlignment="1" applyProtection="1"/>
    <xf numFmtId="0" fontId="2" fillId="3" borderId="15" xfId="3" applyFont="1" applyFill="1" applyBorder="1" applyAlignment="1"/>
    <xf numFmtId="0" fontId="21" fillId="5" borderId="25" xfId="3" applyFont="1" applyFill="1" applyBorder="1" applyAlignment="1"/>
    <xf numFmtId="172" fontId="2" fillId="5" borderId="15" xfId="1" applyFont="1" applyFill="1" applyBorder="1" applyAlignment="1" applyProtection="1"/>
    <xf numFmtId="0" fontId="2" fillId="3" borderId="0" xfId="3" applyFont="1" applyFill="1" applyBorder="1" applyAlignment="1" applyProtection="1">
      <alignment horizontal="center"/>
    </xf>
    <xf numFmtId="0" fontId="22" fillId="3" borderId="0" xfId="3" applyFont="1" applyFill="1" applyBorder="1" applyAlignment="1">
      <alignment horizontal="right"/>
    </xf>
    <xf numFmtId="0" fontId="5" fillId="3" borderId="0" xfId="3" applyFont="1" applyFill="1" applyBorder="1" applyAlignment="1" applyProtection="1">
      <alignment horizontal="center" wrapText="1"/>
    </xf>
    <xf numFmtId="0" fontId="2" fillId="2" borderId="26" xfId="3" applyFont="1" applyFill="1" applyBorder="1" applyProtection="1"/>
    <xf numFmtId="0" fontId="2" fillId="2" borderId="26" xfId="3" applyFont="1" applyFill="1" applyBorder="1"/>
    <xf numFmtId="0" fontId="6" fillId="0" borderId="0" xfId="3" applyFont="1" applyProtection="1"/>
    <xf numFmtId="0" fontId="6" fillId="0" borderId="0" xfId="3" applyFont="1" applyAlignment="1" applyProtection="1">
      <alignment horizontal="center"/>
      <protection locked="0"/>
    </xf>
    <xf numFmtId="0" fontId="6" fillId="0" borderId="0" xfId="3" applyFont="1" applyProtection="1">
      <protection locked="0"/>
    </xf>
    <xf numFmtId="0" fontId="6" fillId="0" borderId="0" xfId="0" applyFont="1" applyProtection="1">
      <protection locked="0"/>
    </xf>
    <xf numFmtId="172" fontId="6" fillId="0" borderId="0" xfId="1" applyFont="1" applyFill="1" applyBorder="1" applyAlignment="1" applyProtection="1">
      <protection locked="0"/>
    </xf>
    <xf numFmtId="0" fontId="6" fillId="2" borderId="16" xfId="3" applyFont="1" applyFill="1" applyBorder="1" applyProtection="1"/>
    <xf numFmtId="0" fontId="6" fillId="2" borderId="3" xfId="3" applyFont="1" applyFill="1" applyBorder="1" applyProtection="1"/>
    <xf numFmtId="0" fontId="6" fillId="2" borderId="3" xfId="3" applyFont="1" applyFill="1" applyBorder="1" applyAlignment="1" applyProtection="1">
      <alignment horizontal="center"/>
      <protection locked="0"/>
    </xf>
    <xf numFmtId="0" fontId="6" fillId="2" borderId="3" xfId="3" applyFont="1" applyFill="1" applyBorder="1" applyProtection="1">
      <protection locked="0"/>
    </xf>
    <xf numFmtId="172" fontId="6" fillId="2" borderId="3" xfId="1" applyFont="1" applyFill="1" applyBorder="1" applyAlignment="1" applyProtection="1">
      <protection locked="0"/>
    </xf>
    <xf numFmtId="0" fontId="6" fillId="2" borderId="8" xfId="3" applyFont="1" applyFill="1" applyBorder="1" applyProtection="1"/>
    <xf numFmtId="0" fontId="6" fillId="3" borderId="1" xfId="3" applyFont="1" applyFill="1" applyBorder="1" applyProtection="1"/>
    <xf numFmtId="0" fontId="6" fillId="3" borderId="17" xfId="3" applyFont="1" applyFill="1" applyBorder="1" applyAlignment="1" applyProtection="1">
      <alignment horizontal="center"/>
    </xf>
    <xf numFmtId="0" fontId="6" fillId="3" borderId="17" xfId="3" applyFont="1" applyFill="1" applyBorder="1" applyProtection="1"/>
    <xf numFmtId="0" fontId="6" fillId="3" borderId="5" xfId="3" applyFont="1" applyFill="1" applyBorder="1" applyProtection="1"/>
    <xf numFmtId="172" fontId="6" fillId="3" borderId="17" xfId="1" applyFont="1" applyFill="1" applyBorder="1" applyAlignment="1" applyProtection="1"/>
    <xf numFmtId="0" fontId="6" fillId="3" borderId="6" xfId="3" applyFont="1" applyFill="1" applyBorder="1" applyProtection="1"/>
    <xf numFmtId="0" fontId="6" fillId="3" borderId="7" xfId="3" applyFont="1" applyFill="1" applyBorder="1" applyProtection="1"/>
    <xf numFmtId="0" fontId="6" fillId="3" borderId="8" xfId="3" applyFont="1" applyFill="1" applyBorder="1" applyProtection="1"/>
    <xf numFmtId="172" fontId="2" fillId="5" borderId="27" xfId="1" applyFont="1" applyFill="1" applyBorder="1" applyAlignment="1" applyProtection="1">
      <alignment horizontal="center" vertical="center"/>
    </xf>
    <xf numFmtId="0" fontId="2" fillId="5" borderId="28" xfId="3" applyFont="1" applyFill="1" applyBorder="1" applyAlignment="1" applyProtection="1">
      <alignment horizontal="center" vertical="center"/>
    </xf>
    <xf numFmtId="172" fontId="2" fillId="5" borderId="29" xfId="1" applyFont="1" applyFill="1" applyBorder="1" applyAlignment="1" applyProtection="1">
      <alignment horizontal="center" vertical="center"/>
    </xf>
    <xf numFmtId="172" fontId="6" fillId="3" borderId="30" xfId="1" applyFont="1" applyFill="1" applyBorder="1" applyAlignment="1" applyProtection="1"/>
    <xf numFmtId="0" fontId="6" fillId="3" borderId="23" xfId="3" applyFont="1" applyFill="1" applyBorder="1" applyProtection="1"/>
    <xf numFmtId="172" fontId="6" fillId="3" borderId="31" xfId="1" applyFont="1" applyFill="1" applyBorder="1" applyAlignment="1" applyProtection="1"/>
    <xf numFmtId="0" fontId="26" fillId="0" borderId="27" xfId="3" applyFont="1" applyBorder="1" applyAlignment="1" applyProtection="1">
      <alignment horizontal="center"/>
    </xf>
    <xf numFmtId="0" fontId="2" fillId="6" borderId="28" xfId="3" applyFont="1" applyFill="1" applyBorder="1" applyAlignment="1" applyProtection="1">
      <alignment horizontal="right" vertical="center"/>
    </xf>
    <xf numFmtId="0" fontId="6" fillId="6" borderId="28" xfId="3" applyFont="1" applyFill="1" applyBorder="1" applyAlignment="1" applyProtection="1">
      <alignment horizontal="right"/>
    </xf>
    <xf numFmtId="172" fontId="6" fillId="6" borderId="28" xfId="1" applyFont="1" applyFill="1" applyBorder="1" applyAlignment="1" applyProtection="1"/>
    <xf numFmtId="0" fontId="6" fillId="6" borderId="29" xfId="3" applyFont="1" applyFill="1" applyBorder="1" applyProtection="1"/>
    <xf numFmtId="172" fontId="27" fillId="0" borderId="28" xfId="1" applyFont="1" applyFill="1" applyBorder="1" applyAlignment="1" applyProtection="1">
      <protection locked="0"/>
    </xf>
    <xf numFmtId="172" fontId="6" fillId="6" borderId="32" xfId="1" applyFont="1" applyFill="1" applyBorder="1" applyAlignment="1" applyProtection="1"/>
    <xf numFmtId="0" fontId="2" fillId="5" borderId="23" xfId="3" applyFont="1" applyFill="1" applyBorder="1" applyAlignment="1" applyProtection="1">
      <alignment horizontal="center" vertical="center"/>
    </xf>
    <xf numFmtId="0" fontId="6" fillId="3" borderId="10" xfId="3" applyFont="1" applyFill="1" applyBorder="1" applyProtection="1"/>
    <xf numFmtId="0" fontId="6" fillId="0" borderId="11" xfId="3" applyFont="1" applyBorder="1" applyAlignment="1" applyProtection="1">
      <alignment horizontal="center"/>
    </xf>
    <xf numFmtId="0" fontId="6" fillId="0" borderId="11" xfId="3" applyFont="1" applyBorder="1" applyProtection="1"/>
    <xf numFmtId="0" fontId="6" fillId="0" borderId="11" xfId="0" applyFont="1" applyBorder="1" applyProtection="1"/>
    <xf numFmtId="0" fontId="6" fillId="3" borderId="15" xfId="3" applyFont="1" applyFill="1" applyBorder="1" applyProtection="1"/>
    <xf numFmtId="172" fontId="6" fillId="0" borderId="11" xfId="1" applyFont="1" applyFill="1" applyBorder="1" applyAlignment="1" applyProtection="1">
      <alignment horizontal="center"/>
    </xf>
    <xf numFmtId="172" fontId="6" fillId="0" borderId="11" xfId="1" applyFont="1" applyFill="1" applyBorder="1" applyAlignment="1" applyProtection="1"/>
    <xf numFmtId="0" fontId="6" fillId="2" borderId="3" xfId="0" applyFont="1" applyFill="1" applyBorder="1" applyProtection="1">
      <protection locked="0"/>
    </xf>
    <xf numFmtId="172" fontId="6" fillId="2" borderId="3" xfId="1" applyFont="1" applyFill="1" applyBorder="1" applyAlignment="1" applyProtection="1">
      <alignment horizontal="center"/>
      <protection locked="0"/>
    </xf>
    <xf numFmtId="0" fontId="1" fillId="0" borderId="0" xfId="3"/>
    <xf numFmtId="0" fontId="28" fillId="0" borderId="0" xfId="3" applyFont="1"/>
    <xf numFmtId="0" fontId="2" fillId="2" borderId="3" xfId="3" applyFont="1" applyFill="1" applyBorder="1" applyAlignment="1" applyProtection="1">
      <alignment vertical="top" wrapText="1"/>
    </xf>
    <xf numFmtId="0" fontId="2" fillId="3" borderId="17" xfId="3" applyFont="1" applyFill="1" applyBorder="1" applyAlignment="1">
      <alignment vertical="top" wrapText="1"/>
    </xf>
    <xf numFmtId="0" fontId="2" fillId="3" borderId="0" xfId="3" applyFont="1" applyFill="1" applyBorder="1" applyAlignment="1" applyProtection="1">
      <alignment vertical="top" wrapText="1"/>
    </xf>
    <xf numFmtId="0" fontId="2" fillId="5" borderId="33" xfId="3" applyFont="1" applyFill="1" applyBorder="1" applyAlignment="1">
      <alignment horizontal="center" vertical="top" wrapText="1"/>
    </xf>
    <xf numFmtId="172" fontId="2" fillId="5" borderId="6" xfId="1" applyFont="1" applyFill="1" applyBorder="1" applyAlignment="1" applyProtection="1">
      <alignment horizontal="center" vertical="top" wrapText="1"/>
    </xf>
    <xf numFmtId="172" fontId="2" fillId="5" borderId="6" xfId="1" applyFont="1" applyFill="1" applyBorder="1" applyAlignment="1" applyProtection="1">
      <alignment vertical="top" wrapText="1"/>
    </xf>
    <xf numFmtId="172" fontId="2" fillId="5" borderId="10" xfId="1" applyFont="1" applyFill="1" applyBorder="1" applyAlignment="1" applyProtection="1">
      <alignment vertical="top" wrapText="1"/>
    </xf>
    <xf numFmtId="0" fontId="2" fillId="3" borderId="0" xfId="3" applyFont="1" applyFill="1" applyBorder="1" applyAlignment="1">
      <alignment vertical="top" wrapText="1"/>
    </xf>
    <xf numFmtId="0" fontId="2" fillId="2" borderId="11" xfId="3" applyFont="1" applyFill="1" applyBorder="1" applyAlignment="1">
      <alignment vertical="top" wrapText="1"/>
    </xf>
    <xf numFmtId="0" fontId="19" fillId="9" borderId="34" xfId="0" applyFont="1" applyFill="1" applyBorder="1" applyAlignment="1" applyProtection="1">
      <alignment horizontal="left" vertical="center" wrapText="1"/>
      <protection locked="0"/>
    </xf>
    <xf numFmtId="172" fontId="46" fillId="9" borderId="34" xfId="1" applyFont="1" applyFill="1" applyBorder="1" applyAlignment="1" applyProtection="1">
      <alignment horizontal="center" vertical="center" wrapText="1"/>
    </xf>
    <xf numFmtId="172" fontId="2" fillId="9" borderId="34" xfId="1" applyFont="1" applyFill="1" applyBorder="1" applyAlignment="1" applyProtection="1">
      <alignment horizontal="center" vertical="center"/>
      <protection locked="0"/>
    </xf>
    <xf numFmtId="0" fontId="20" fillId="9" borderId="35" xfId="0" applyFont="1" applyFill="1" applyBorder="1" applyAlignment="1" applyProtection="1">
      <alignment horizontal="center" vertical="center"/>
      <protection locked="0"/>
    </xf>
    <xf numFmtId="0" fontId="2" fillId="10" borderId="36" xfId="0" applyFont="1" applyFill="1" applyBorder="1" applyAlignment="1" applyProtection="1">
      <alignment horizontal="center" vertical="center"/>
    </xf>
    <xf numFmtId="0" fontId="2" fillId="10" borderId="37" xfId="0" applyFont="1" applyFill="1" applyBorder="1" applyAlignment="1" applyProtection="1">
      <alignment horizontal="center" vertical="center"/>
    </xf>
    <xf numFmtId="0" fontId="2" fillId="10" borderId="37" xfId="0" applyFont="1" applyFill="1" applyBorder="1" applyAlignment="1" applyProtection="1">
      <alignment horizontal="center" vertical="center" wrapText="1"/>
    </xf>
    <xf numFmtId="0" fontId="2" fillId="10" borderId="38" xfId="0" applyFont="1" applyFill="1" applyBorder="1" applyAlignment="1" applyProtection="1">
      <alignment horizontal="center" vertical="center"/>
    </xf>
    <xf numFmtId="0" fontId="6" fillId="0" borderId="39" xfId="0" applyFont="1" applyBorder="1" applyAlignment="1" applyProtection="1">
      <alignment horizontal="center"/>
      <protection locked="0"/>
    </xf>
    <xf numFmtId="0" fontId="2" fillId="0" borderId="34" xfId="0" applyFont="1" applyBorder="1" applyAlignment="1" applyProtection="1">
      <alignment horizontal="center" vertical="center"/>
      <protection locked="0"/>
    </xf>
    <xf numFmtId="0" fontId="6" fillId="0" borderId="34" xfId="0" applyFont="1" applyBorder="1" applyAlignment="1" applyProtection="1">
      <alignment horizontal="right"/>
      <protection locked="0"/>
    </xf>
    <xf numFmtId="172" fontId="6" fillId="0" borderId="34" xfId="1" applyFont="1" applyBorder="1" applyAlignment="1" applyProtection="1">
      <protection locked="0"/>
    </xf>
    <xf numFmtId="0" fontId="6" fillId="0" borderId="34" xfId="0" applyFont="1" applyBorder="1" applyProtection="1">
      <protection locked="0"/>
    </xf>
    <xf numFmtId="0" fontId="6" fillId="0" borderId="35" xfId="0" applyFont="1" applyBorder="1" applyProtection="1">
      <protection locked="0"/>
    </xf>
    <xf numFmtId="172" fontId="6" fillId="0" borderId="34" xfId="1" applyFont="1" applyBorder="1" applyAlignment="1" applyProtection="1"/>
    <xf numFmtId="0" fontId="6" fillId="0" borderId="40" xfId="0" applyFont="1" applyBorder="1" applyAlignment="1" applyProtection="1">
      <alignment horizontal="center"/>
      <protection locked="0"/>
    </xf>
    <xf numFmtId="0" fontId="2" fillId="0" borderId="41" xfId="0" applyFont="1" applyBorder="1" applyAlignment="1" applyProtection="1">
      <alignment horizontal="center" vertical="center"/>
      <protection locked="0"/>
    </xf>
    <xf numFmtId="0" fontId="6" fillId="0" borderId="41" xfId="0" applyFont="1" applyBorder="1" applyAlignment="1" applyProtection="1">
      <alignment horizontal="right"/>
      <protection locked="0"/>
    </xf>
    <xf numFmtId="172" fontId="6" fillId="0" borderId="41" xfId="1" applyFont="1" applyBorder="1" applyAlignment="1" applyProtection="1">
      <protection locked="0"/>
    </xf>
    <xf numFmtId="0" fontId="6" fillId="0" borderId="41" xfId="0" applyFont="1" applyBorder="1" applyProtection="1">
      <protection locked="0"/>
    </xf>
    <xf numFmtId="0" fontId="6" fillId="0" borderId="42" xfId="0" applyFont="1" applyBorder="1" applyProtection="1">
      <protection locked="0"/>
    </xf>
    <xf numFmtId="0" fontId="6" fillId="0" borderId="34" xfId="0" applyFont="1" applyBorder="1" applyAlignment="1" applyProtection="1">
      <alignment horizontal="center"/>
      <protection locked="0"/>
    </xf>
    <xf numFmtId="0" fontId="26" fillId="0" borderId="36" xfId="0" applyFont="1" applyBorder="1" applyAlignment="1" applyProtection="1">
      <alignment horizontal="center"/>
    </xf>
    <xf numFmtId="0" fontId="2" fillId="11" borderId="37" xfId="0" applyFont="1" applyFill="1" applyBorder="1" applyAlignment="1" applyProtection="1">
      <alignment horizontal="right" vertical="center"/>
    </xf>
    <xf numFmtId="0" fontId="6" fillId="11" borderId="37" xfId="0" applyFont="1" applyFill="1" applyBorder="1" applyAlignment="1" applyProtection="1">
      <alignment horizontal="right"/>
    </xf>
    <xf numFmtId="172" fontId="6" fillId="11" borderId="37" xfId="1" applyFont="1" applyFill="1" applyBorder="1" applyAlignment="1" applyProtection="1"/>
    <xf numFmtId="0" fontId="6" fillId="11" borderId="38" xfId="0" applyFont="1" applyFill="1" applyBorder="1" applyProtection="1"/>
    <xf numFmtId="172" fontId="47" fillId="0" borderId="37" xfId="1" applyFont="1" applyBorder="1" applyAlignment="1" applyProtection="1"/>
    <xf numFmtId="0" fontId="2" fillId="10" borderId="39" xfId="0" applyFont="1" applyFill="1" applyBorder="1" applyAlignment="1" applyProtection="1">
      <alignment horizontal="center" vertical="center"/>
    </xf>
    <xf numFmtId="0" fontId="2" fillId="10" borderId="34" xfId="0" applyFont="1" applyFill="1" applyBorder="1" applyAlignment="1" applyProtection="1">
      <alignment horizontal="center" vertical="center"/>
    </xf>
    <xf numFmtId="0" fontId="2" fillId="10" borderId="34" xfId="0" applyFont="1" applyFill="1" applyBorder="1" applyAlignment="1" applyProtection="1">
      <alignment horizontal="center" vertical="center" wrapText="1"/>
    </xf>
    <xf numFmtId="0" fontId="2" fillId="10" borderId="35" xfId="0" applyFont="1" applyFill="1" applyBorder="1" applyAlignment="1" applyProtection="1">
      <alignment horizontal="center" vertical="center"/>
    </xf>
    <xf numFmtId="0" fontId="1" fillId="0" borderId="0" xfId="6"/>
    <xf numFmtId="0" fontId="1" fillId="0" borderId="0" xfId="6" applyAlignment="1">
      <alignment horizontal="center" vertical="center"/>
    </xf>
    <xf numFmtId="0" fontId="1" fillId="0" borderId="34" xfId="6" applyFont="1" applyBorder="1" applyAlignment="1">
      <alignment horizontal="center" vertical="center"/>
    </xf>
    <xf numFmtId="0" fontId="1" fillId="0" borderId="34" xfId="6" applyBorder="1" applyAlignment="1">
      <alignment vertical="center"/>
    </xf>
    <xf numFmtId="0" fontId="1" fillId="0" borderId="0" xfId="6" applyBorder="1" applyAlignment="1">
      <alignment horizontal="center" vertical="center"/>
    </xf>
    <xf numFmtId="0" fontId="1" fillId="0" borderId="0" xfId="6" applyFont="1" applyBorder="1" applyAlignment="1">
      <alignment horizontal="center" vertical="center"/>
    </xf>
    <xf numFmtId="0" fontId="30" fillId="0" borderId="0" xfId="6" applyFont="1" applyBorder="1" applyAlignment="1">
      <alignment horizontal="center" vertical="center"/>
    </xf>
    <xf numFmtId="0" fontId="30" fillId="0" borderId="34" xfId="6" applyFont="1" applyBorder="1" applyAlignment="1">
      <alignment horizontal="center" vertical="center"/>
    </xf>
    <xf numFmtId="0" fontId="1" fillId="0" borderId="0" xfId="6" applyBorder="1" applyAlignment="1">
      <alignment horizontal="center" vertical="center" wrapText="1"/>
    </xf>
    <xf numFmtId="0" fontId="1" fillId="0" borderId="0" xfId="6" applyBorder="1" applyAlignment="1">
      <alignment horizontal="center"/>
    </xf>
    <xf numFmtId="0" fontId="1" fillId="0" borderId="0" xfId="6" applyAlignment="1">
      <alignment horizontal="center"/>
    </xf>
    <xf numFmtId="0" fontId="1" fillId="0" borderId="43" xfId="6" applyBorder="1" applyAlignment="1">
      <alignment horizontal="center" vertical="center" wrapText="1"/>
    </xf>
    <xf numFmtId="0" fontId="1" fillId="0" borderId="0" xfId="6" applyAlignment="1">
      <alignment horizontal="center" vertical="center" wrapText="1"/>
    </xf>
    <xf numFmtId="170" fontId="0" fillId="0" borderId="0" xfId="2" applyFont="1" applyAlignment="1">
      <alignment horizontal="center" vertical="center"/>
    </xf>
    <xf numFmtId="0" fontId="34" fillId="12" borderId="44" xfId="6" applyFont="1" applyFill="1" applyBorder="1" applyAlignment="1">
      <alignment horizontal="center" vertical="center"/>
    </xf>
    <xf numFmtId="0" fontId="34" fillId="12" borderId="45" xfId="6" applyFont="1" applyFill="1" applyBorder="1" applyAlignment="1">
      <alignment horizontal="center" vertical="center"/>
    </xf>
    <xf numFmtId="0" fontId="34" fillId="12" borderId="44" xfId="6" applyFont="1" applyFill="1" applyBorder="1" applyAlignment="1">
      <alignment horizontal="center" vertical="center" wrapText="1"/>
    </xf>
    <xf numFmtId="0" fontId="29" fillId="13" borderId="0" xfId="6" applyFont="1" applyFill="1" applyBorder="1" applyAlignment="1">
      <alignment horizontal="center" vertical="center"/>
    </xf>
    <xf numFmtId="167" fontId="1" fillId="0" borderId="0" xfId="6" applyNumberFormat="1" applyBorder="1" applyAlignment="1">
      <alignment horizontal="center" vertical="center"/>
    </xf>
    <xf numFmtId="0" fontId="35" fillId="14" borderId="46" xfId="6" applyFont="1" applyFill="1" applyBorder="1" applyAlignment="1">
      <alignment horizontal="center" vertical="center"/>
    </xf>
    <xf numFmtId="0" fontId="1" fillId="0" borderId="34" xfId="6" applyBorder="1" applyAlignment="1">
      <alignment horizontal="center" vertical="center"/>
    </xf>
    <xf numFmtId="0" fontId="36" fillId="0" borderId="34" xfId="5" applyBorder="1" applyAlignment="1" applyProtection="1">
      <alignment horizontal="center" vertical="center"/>
    </xf>
    <xf numFmtId="0" fontId="1" fillId="0" borderId="34" xfId="6" applyBorder="1" applyAlignment="1">
      <alignment horizontal="center" vertical="center" wrapText="1"/>
    </xf>
    <xf numFmtId="0" fontId="48" fillId="15" borderId="47" xfId="6" applyFont="1" applyFill="1" applyBorder="1" applyAlignment="1">
      <alignment horizontal="center" vertical="center"/>
    </xf>
    <xf numFmtId="177" fontId="48" fillId="15" borderId="45" xfId="6" applyNumberFormat="1" applyFont="1" applyFill="1" applyBorder="1" applyAlignment="1">
      <alignment horizontal="center" vertical="center"/>
    </xf>
    <xf numFmtId="0" fontId="29" fillId="13" borderId="0" xfId="6" applyFont="1" applyFill="1" applyAlignment="1">
      <alignment horizontal="center" vertical="center"/>
    </xf>
    <xf numFmtId="0" fontId="35" fillId="0" borderId="0" xfId="6" applyFont="1" applyBorder="1" applyAlignment="1">
      <alignment horizontal="center" vertical="center"/>
    </xf>
    <xf numFmtId="0" fontId="1" fillId="0" borderId="0" xfId="6" applyFill="1" applyBorder="1" applyAlignment="1">
      <alignment horizontal="center" vertical="center"/>
    </xf>
    <xf numFmtId="167" fontId="1" fillId="0" borderId="34" xfId="6" applyNumberFormat="1" applyBorder="1" applyAlignment="1">
      <alignment horizontal="center" vertical="center"/>
    </xf>
    <xf numFmtId="0" fontId="1" fillId="0" borderId="34" xfId="7" applyBorder="1" applyAlignment="1">
      <alignment horizontal="center" vertical="center"/>
    </xf>
    <xf numFmtId="0" fontId="1" fillId="0" borderId="34" xfId="6" applyFill="1" applyBorder="1" applyAlignment="1">
      <alignment horizontal="center" vertical="center"/>
    </xf>
    <xf numFmtId="167" fontId="1" fillId="0" borderId="34" xfId="6" applyNumberFormat="1" applyFill="1" applyBorder="1" applyAlignment="1">
      <alignment horizontal="center" vertical="center"/>
    </xf>
    <xf numFmtId="0" fontId="36" fillId="0" borderId="34" xfId="5" applyFill="1" applyBorder="1" applyAlignment="1" applyProtection="1">
      <alignment horizontal="center" vertical="center"/>
    </xf>
    <xf numFmtId="0" fontId="34" fillId="0" borderId="0" xfId="6" applyFont="1" applyBorder="1" applyAlignment="1">
      <alignment horizontal="center" vertical="center"/>
    </xf>
    <xf numFmtId="170" fontId="48" fillId="15" borderId="45" xfId="6" applyNumberFormat="1" applyFont="1" applyFill="1" applyBorder="1" applyAlignment="1">
      <alignment horizontal="center" vertical="center"/>
    </xf>
    <xf numFmtId="0" fontId="48" fillId="16" borderId="0" xfId="6" applyFont="1" applyFill="1" applyBorder="1" applyAlignment="1">
      <alignment horizontal="center" vertical="center"/>
    </xf>
    <xf numFmtId="170" fontId="48" fillId="16" borderId="0" xfId="6" applyNumberFormat="1" applyFont="1" applyFill="1" applyBorder="1" applyAlignment="1">
      <alignment horizontal="center" vertical="center"/>
    </xf>
    <xf numFmtId="167" fontId="48" fillId="15" borderId="45" xfId="6" applyNumberFormat="1" applyFont="1" applyFill="1" applyBorder="1" applyAlignment="1">
      <alignment horizontal="center" vertical="center"/>
    </xf>
    <xf numFmtId="0" fontId="36" fillId="0" borderId="34" xfId="5" applyFill="1" applyBorder="1" applyAlignment="1" applyProtection="1">
      <alignment horizontal="center" vertical="center" wrapText="1"/>
    </xf>
    <xf numFmtId="0" fontId="1" fillId="0" borderId="37" xfId="6" applyBorder="1" applyAlignment="1">
      <alignment horizontal="center" vertical="center"/>
    </xf>
    <xf numFmtId="167" fontId="1" fillId="0" borderId="37" xfId="6" applyNumberFormat="1" applyBorder="1" applyAlignment="1">
      <alignment horizontal="center" vertical="center"/>
    </xf>
    <xf numFmtId="0" fontId="1" fillId="0" borderId="48" xfId="6" applyBorder="1" applyAlignment="1">
      <alignment horizontal="center" vertical="center"/>
    </xf>
    <xf numFmtId="167" fontId="1" fillId="0" borderId="49" xfId="6" applyNumberFormat="1" applyBorder="1" applyAlignment="1">
      <alignment horizontal="center" vertical="center"/>
    </xf>
    <xf numFmtId="0" fontId="1" fillId="0" borderId="50" xfId="6" applyBorder="1" applyAlignment="1">
      <alignment horizontal="center" vertical="center"/>
    </xf>
    <xf numFmtId="0" fontId="1" fillId="0" borderId="50" xfId="6" applyFill="1" applyBorder="1" applyAlignment="1">
      <alignment horizontal="center" vertical="center"/>
    </xf>
    <xf numFmtId="167" fontId="1" fillId="0" borderId="51" xfId="6" applyNumberFormat="1" applyBorder="1" applyAlignment="1">
      <alignment horizontal="center" vertical="center"/>
    </xf>
    <xf numFmtId="167" fontId="48" fillId="15" borderId="52" xfId="6" applyNumberFormat="1" applyFont="1" applyFill="1" applyBorder="1" applyAlignment="1">
      <alignment horizontal="center" vertical="center"/>
    </xf>
    <xf numFmtId="0" fontId="35" fillId="14" borderId="53" xfId="6" applyFont="1" applyFill="1" applyBorder="1" applyAlignment="1">
      <alignment horizontal="center" vertical="center"/>
    </xf>
    <xf numFmtId="0" fontId="30" fillId="0" borderId="37" xfId="7" applyFont="1" applyBorder="1" applyAlignment="1">
      <alignment horizontal="center" vertical="center"/>
    </xf>
    <xf numFmtId="0" fontId="30" fillId="0" borderId="34" xfId="7" applyFont="1" applyBorder="1" applyAlignment="1">
      <alignment horizontal="center" vertical="center"/>
    </xf>
    <xf numFmtId="167" fontId="30" fillId="0" borderId="34" xfId="7" applyNumberFormat="1" applyFont="1" applyBorder="1" applyAlignment="1">
      <alignment horizontal="center" vertical="center"/>
    </xf>
    <xf numFmtId="0" fontId="30" fillId="0" borderId="34" xfId="7" applyFont="1" applyFill="1" applyBorder="1" applyAlignment="1">
      <alignment horizontal="center" vertical="center"/>
    </xf>
    <xf numFmtId="0" fontId="34" fillId="0" borderId="0" xfId="7" applyFont="1" applyBorder="1" applyAlignment="1">
      <alignment horizontal="center" vertical="center"/>
    </xf>
    <xf numFmtId="0" fontId="30" fillId="0" borderId="0" xfId="7" applyFont="1" applyAlignment="1">
      <alignment horizontal="center" vertical="center"/>
    </xf>
    <xf numFmtId="0" fontId="30" fillId="0" borderId="0" xfId="7" applyFont="1" applyBorder="1" applyAlignment="1">
      <alignment horizontal="center" vertical="center"/>
    </xf>
    <xf numFmtId="0" fontId="31" fillId="15" borderId="47" xfId="7" applyFont="1" applyFill="1" applyBorder="1" applyAlignment="1">
      <alignment horizontal="center" vertical="center"/>
    </xf>
    <xf numFmtId="167" fontId="31" fillId="15" borderId="45" xfId="7" applyNumberFormat="1" applyFont="1" applyFill="1" applyBorder="1" applyAlignment="1">
      <alignment horizontal="center" vertical="center"/>
    </xf>
    <xf numFmtId="0" fontId="37" fillId="13" borderId="0" xfId="6" applyFont="1" applyFill="1" applyBorder="1" applyAlignment="1">
      <alignment horizontal="center" vertical="center"/>
    </xf>
    <xf numFmtId="0" fontId="1" fillId="0" borderId="0" xfId="7" applyFont="1" applyAlignment="1">
      <alignment horizontal="center" vertical="center"/>
    </xf>
    <xf numFmtId="0" fontId="1" fillId="0" borderId="0" xfId="7" applyFont="1" applyBorder="1" applyAlignment="1">
      <alignment horizontal="center" vertical="center"/>
    </xf>
    <xf numFmtId="167" fontId="1" fillId="0" borderId="0" xfId="7" applyNumberFormat="1" applyFont="1" applyBorder="1" applyAlignment="1">
      <alignment horizontal="center" vertical="center"/>
    </xf>
    <xf numFmtId="0" fontId="38" fillId="14" borderId="46" xfId="6" applyFont="1" applyFill="1" applyBorder="1" applyAlignment="1">
      <alignment horizontal="center" vertical="center"/>
    </xf>
    <xf numFmtId="0" fontId="1" fillId="0" borderId="34" xfId="6" applyBorder="1" applyAlignment="1">
      <alignment horizontal="center"/>
    </xf>
    <xf numFmtId="0" fontId="36" fillId="0" borderId="34" xfId="5" applyBorder="1" applyAlignment="1" applyProtection="1">
      <alignment horizontal="center"/>
    </xf>
    <xf numFmtId="167" fontId="1" fillId="0" borderId="50" xfId="6" applyNumberFormat="1" applyBorder="1" applyAlignment="1">
      <alignment horizontal="center"/>
    </xf>
    <xf numFmtId="170" fontId="0" fillId="0" borderId="0" xfId="2" applyFont="1" applyBorder="1" applyAlignment="1">
      <alignment horizontal="center" vertical="center"/>
    </xf>
    <xf numFmtId="0" fontId="1" fillId="0" borderId="34" xfId="6" applyFill="1" applyBorder="1" applyAlignment="1">
      <alignment horizontal="center"/>
    </xf>
    <xf numFmtId="0" fontId="36" fillId="0" borderId="34" xfId="5" applyFill="1" applyBorder="1" applyAlignment="1" applyProtection="1">
      <alignment horizontal="center"/>
    </xf>
    <xf numFmtId="49" fontId="36" fillId="0" borderId="34" xfId="5" applyNumberFormat="1" applyFill="1" applyBorder="1" applyAlignment="1" applyProtection="1">
      <alignment horizontal="center"/>
    </xf>
    <xf numFmtId="0" fontId="1" fillId="0" borderId="34" xfId="6" applyBorder="1"/>
    <xf numFmtId="0" fontId="36" fillId="0" borderId="41" xfId="5" quotePrefix="1" applyBorder="1" applyAlignment="1" applyProtection="1">
      <alignment horizontal="center" vertical="center"/>
    </xf>
    <xf numFmtId="167" fontId="1" fillId="0" borderId="54" xfId="6" applyNumberFormat="1" applyBorder="1" applyAlignment="1">
      <alignment horizontal="center"/>
    </xf>
    <xf numFmtId="0" fontId="34" fillId="0" borderId="0" xfId="6" applyFont="1" applyBorder="1" applyAlignment="1">
      <alignment horizontal="center"/>
    </xf>
    <xf numFmtId="0" fontId="28" fillId="15" borderId="55" xfId="6" applyFont="1" applyFill="1" applyBorder="1" applyAlignment="1">
      <alignment horizontal="center"/>
    </xf>
    <xf numFmtId="167" fontId="28" fillId="15" borderId="56" xfId="6" applyNumberFormat="1" applyFont="1" applyFill="1" applyBorder="1" applyAlignment="1">
      <alignment horizontal="center"/>
    </xf>
    <xf numFmtId="0" fontId="1" fillId="0" borderId="37" xfId="6" applyFill="1" applyBorder="1" applyAlignment="1">
      <alignment horizontal="center"/>
    </xf>
    <xf numFmtId="0" fontId="36" fillId="0" borderId="41" xfId="5" applyFill="1" applyBorder="1" applyAlignment="1" applyProtection="1">
      <alignment horizontal="center"/>
    </xf>
    <xf numFmtId="0" fontId="28" fillId="15" borderId="55" xfId="6" applyFont="1" applyFill="1" applyBorder="1" applyAlignment="1">
      <alignment horizontal="center" vertical="center"/>
    </xf>
    <xf numFmtId="167" fontId="28" fillId="15" borderId="56" xfId="6" applyNumberFormat="1" applyFont="1" applyFill="1" applyBorder="1" applyAlignment="1">
      <alignment horizontal="center" vertical="center"/>
    </xf>
    <xf numFmtId="0" fontId="1" fillId="0" borderId="37" xfId="6" applyBorder="1" applyAlignment="1">
      <alignment horizontal="center"/>
    </xf>
    <xf numFmtId="0" fontId="36" fillId="0" borderId="0" xfId="5" applyAlignment="1" applyProtection="1">
      <alignment horizontal="center"/>
    </xf>
    <xf numFmtId="167" fontId="1" fillId="0" borderId="41" xfId="6" applyNumberFormat="1" applyBorder="1" applyAlignment="1">
      <alignment horizontal="center" vertical="center"/>
    </xf>
    <xf numFmtId="0" fontId="39" fillId="0" borderId="34" xfId="6" applyFont="1" applyBorder="1" applyAlignment="1">
      <alignment horizontal="center"/>
    </xf>
    <xf numFmtId="0" fontId="34" fillId="0" borderId="0" xfId="6" applyFont="1" applyBorder="1" applyAlignment="1">
      <alignment horizontal="center" vertical="center" wrapText="1"/>
    </xf>
    <xf numFmtId="0" fontId="40" fillId="0" borderId="34" xfId="6" applyFont="1" applyBorder="1" applyAlignment="1">
      <alignment horizontal="center" vertical="center"/>
    </xf>
    <xf numFmtId="0" fontId="36" fillId="0" borderId="0" xfId="5" applyFont="1" applyAlignment="1" applyProtection="1">
      <alignment horizontal="center" vertical="center"/>
    </xf>
    <xf numFmtId="0" fontId="41" fillId="0" borderId="34" xfId="6" applyFont="1" applyBorder="1" applyAlignment="1">
      <alignment horizontal="center" vertical="center"/>
    </xf>
    <xf numFmtId="0" fontId="36" fillId="0" borderId="34" xfId="5" applyFont="1" applyBorder="1" applyAlignment="1" applyProtection="1">
      <alignment horizontal="center" vertical="center"/>
    </xf>
    <xf numFmtId="177" fontId="1" fillId="0" borderId="0" xfId="6" applyNumberFormat="1" applyFont="1" applyBorder="1" applyAlignment="1">
      <alignment horizontal="center" vertical="center"/>
    </xf>
    <xf numFmtId="0" fontId="28" fillId="15" borderId="57" xfId="7" applyFont="1" applyFill="1" applyBorder="1" applyAlignment="1">
      <alignment horizontal="center" vertical="center"/>
    </xf>
    <xf numFmtId="167" fontId="48" fillId="15" borderId="58" xfId="6" applyNumberFormat="1" applyFont="1" applyFill="1" applyBorder="1" applyAlignment="1">
      <alignment horizontal="center" vertical="center"/>
    </xf>
    <xf numFmtId="167" fontId="1" fillId="0" borderId="34" xfId="6" applyNumberFormat="1" applyBorder="1" applyAlignment="1">
      <alignment vertical="center"/>
    </xf>
    <xf numFmtId="0" fontId="39" fillId="0" borderId="34" xfId="6" applyFont="1" applyBorder="1" applyAlignment="1">
      <alignment vertical="center"/>
    </xf>
    <xf numFmtId="0" fontId="28" fillId="15" borderId="47" xfId="6" applyFont="1" applyFill="1" applyBorder="1" applyAlignment="1">
      <alignment horizontal="center" vertical="center"/>
    </xf>
    <xf numFmtId="167" fontId="28" fillId="15" borderId="45" xfId="6" applyNumberFormat="1" applyFont="1" applyFill="1" applyBorder="1" applyAlignment="1">
      <alignment horizontal="center" vertical="center"/>
    </xf>
    <xf numFmtId="0" fontId="48" fillId="15" borderId="55" xfId="6" applyFont="1" applyFill="1" applyBorder="1" applyAlignment="1">
      <alignment horizontal="center" vertical="center"/>
    </xf>
    <xf numFmtId="177" fontId="48" fillId="15" borderId="56" xfId="6" applyNumberFormat="1" applyFont="1" applyFill="1" applyBorder="1" applyAlignment="1">
      <alignment horizontal="center" vertical="center"/>
    </xf>
    <xf numFmtId="170" fontId="28" fillId="16" borderId="0" xfId="2" applyFont="1" applyFill="1" applyAlignment="1">
      <alignment horizontal="center" vertical="center"/>
    </xf>
    <xf numFmtId="0" fontId="28" fillId="16" borderId="0" xfId="6" applyFont="1" applyFill="1" applyAlignment="1">
      <alignment horizontal="center" vertical="center"/>
    </xf>
    <xf numFmtId="0" fontId="32" fillId="13" borderId="0" xfId="6" applyFont="1" applyFill="1" applyAlignment="1">
      <alignment horizontal="center" vertical="center"/>
    </xf>
    <xf numFmtId="0" fontId="34" fillId="13" borderId="0" xfId="6" applyFont="1" applyFill="1" applyBorder="1" applyAlignment="1">
      <alignment horizontal="center" vertical="center"/>
    </xf>
    <xf numFmtId="0" fontId="1" fillId="0" borderId="53" xfId="6" applyBorder="1" applyAlignment="1">
      <alignment horizontal="center" vertical="center"/>
    </xf>
    <xf numFmtId="0" fontId="1" fillId="0" borderId="55" xfId="6" applyFill="1" applyBorder="1" applyAlignment="1">
      <alignment horizontal="center" vertical="center"/>
    </xf>
    <xf numFmtId="0" fontId="36" fillId="0" borderId="0" xfId="5" applyAlignment="1" applyProtection="1">
      <alignment horizontal="center" vertical="center"/>
    </xf>
    <xf numFmtId="0" fontId="1" fillId="0" borderId="0" xfId="6" applyFill="1" applyAlignment="1">
      <alignment horizontal="center" vertical="center"/>
    </xf>
    <xf numFmtId="0" fontId="34" fillId="0" borderId="0" xfId="6" applyFont="1" applyAlignment="1">
      <alignment horizontal="center" vertical="center"/>
    </xf>
    <xf numFmtId="0" fontId="34" fillId="0" borderId="0" xfId="6" applyFont="1" applyAlignment="1">
      <alignment horizontal="center" vertical="center" wrapText="1"/>
    </xf>
    <xf numFmtId="0" fontId="34" fillId="0" borderId="0" xfId="6" applyFont="1" applyFill="1" applyBorder="1" applyAlignment="1">
      <alignment horizontal="center" vertical="center" wrapText="1"/>
    </xf>
    <xf numFmtId="166" fontId="34" fillId="0" borderId="34" xfId="2" applyNumberFormat="1" applyFont="1" applyBorder="1" applyAlignment="1">
      <alignment horizontal="center" vertical="center"/>
    </xf>
    <xf numFmtId="177" fontId="28" fillId="0" borderId="34" xfId="6" applyNumberFormat="1" applyFont="1" applyBorder="1" applyAlignment="1">
      <alignment horizontal="center" vertical="center"/>
    </xf>
    <xf numFmtId="167" fontId="28" fillId="0" borderId="34" xfId="6" applyNumberFormat="1" applyFont="1" applyBorder="1" applyAlignment="1">
      <alignment horizontal="center" vertical="center"/>
    </xf>
    <xf numFmtId="167" fontId="28" fillId="0" borderId="34" xfId="6" applyNumberFormat="1" applyFont="1" applyFill="1" applyBorder="1" applyAlignment="1">
      <alignment horizontal="center" vertical="center"/>
    </xf>
    <xf numFmtId="0" fontId="28" fillId="0" borderId="34" xfId="6" applyFont="1" applyBorder="1" applyAlignment="1">
      <alignment horizontal="center" vertical="center"/>
    </xf>
    <xf numFmtId="167" fontId="31" fillId="0" borderId="34" xfId="7" applyNumberFormat="1" applyFont="1" applyBorder="1" applyAlignment="1">
      <alignment horizontal="center" vertical="center"/>
    </xf>
    <xf numFmtId="167" fontId="31" fillId="0" borderId="34" xfId="7" applyNumberFormat="1" applyFont="1" applyFill="1" applyBorder="1" applyAlignment="1">
      <alignment horizontal="center" vertical="center"/>
    </xf>
    <xf numFmtId="0" fontId="28" fillId="0" borderId="0" xfId="6" applyFont="1" applyAlignment="1">
      <alignment horizontal="center" vertical="center"/>
    </xf>
    <xf numFmtId="177" fontId="6" fillId="0" borderId="34" xfId="2" applyNumberFormat="1" applyFont="1" applyBorder="1" applyAlignment="1">
      <alignment horizontal="center" vertical="center"/>
    </xf>
    <xf numFmtId="167" fontId="1" fillId="0" borderId="34" xfId="6" applyNumberFormat="1" applyFont="1" applyFill="1" applyBorder="1" applyAlignment="1">
      <alignment horizontal="center" vertical="center"/>
    </xf>
    <xf numFmtId="178" fontId="28" fillId="0" borderId="34" xfId="6" applyNumberFormat="1" applyFont="1" applyBorder="1" applyAlignment="1">
      <alignment horizontal="center" vertical="center"/>
    </xf>
    <xf numFmtId="177" fontId="1" fillId="15" borderId="34" xfId="6" applyNumberFormat="1" applyFill="1" applyBorder="1" applyAlignment="1">
      <alignment horizontal="center" vertical="center"/>
    </xf>
    <xf numFmtId="170" fontId="44" fillId="15" borderId="34" xfId="2" applyFont="1" applyFill="1" applyBorder="1" applyAlignment="1">
      <alignment horizontal="center" vertical="center"/>
    </xf>
    <xf numFmtId="167" fontId="1" fillId="15" borderId="34" xfId="6" applyNumberFormat="1" applyFill="1" applyBorder="1" applyAlignment="1">
      <alignment horizontal="center" vertical="center"/>
    </xf>
    <xf numFmtId="167" fontId="1" fillId="15" borderId="49" xfId="6" applyNumberFormat="1" applyFill="1" applyBorder="1" applyAlignment="1">
      <alignment horizontal="center" vertical="center"/>
    </xf>
    <xf numFmtId="167" fontId="1" fillId="15" borderId="51" xfId="6" applyNumberFormat="1" applyFill="1" applyBorder="1" applyAlignment="1">
      <alignment horizontal="center" vertical="center"/>
    </xf>
    <xf numFmtId="167" fontId="30" fillId="15" borderId="34" xfId="7" applyNumberFormat="1" applyFont="1" applyFill="1" applyBorder="1" applyAlignment="1">
      <alignment horizontal="center" vertical="center"/>
    </xf>
    <xf numFmtId="167" fontId="1" fillId="15" borderId="50" xfId="6" applyNumberFormat="1" applyFill="1" applyBorder="1" applyAlignment="1">
      <alignment horizontal="center"/>
    </xf>
    <xf numFmtId="167" fontId="1" fillId="15" borderId="34" xfId="6" applyNumberFormat="1" applyFill="1" applyBorder="1" applyAlignment="1">
      <alignment horizontal="center"/>
    </xf>
    <xf numFmtId="167" fontId="1" fillId="15" borderId="41" xfId="6" applyNumberFormat="1" applyFill="1" applyBorder="1" applyAlignment="1">
      <alignment horizontal="center"/>
    </xf>
    <xf numFmtId="167" fontId="1" fillId="15" borderId="41" xfId="6" applyNumberFormat="1" applyFill="1" applyBorder="1" applyAlignment="1">
      <alignment horizontal="center" vertical="center"/>
    </xf>
    <xf numFmtId="0" fontId="1" fillId="15" borderId="0" xfId="6" applyFill="1" applyAlignment="1">
      <alignment horizontal="center" vertical="center"/>
    </xf>
    <xf numFmtId="0" fontId="1" fillId="15" borderId="34" xfId="6" applyFill="1" applyBorder="1" applyAlignment="1">
      <alignment horizontal="center" vertical="center"/>
    </xf>
    <xf numFmtId="167" fontId="1" fillId="0" borderId="0" xfId="6" applyNumberFormat="1" applyAlignment="1">
      <alignment horizontal="center" vertical="center"/>
    </xf>
    <xf numFmtId="0" fontId="0" fillId="0" borderId="35" xfId="0" applyFont="1" applyBorder="1" applyProtection="1">
      <protection locked="0"/>
    </xf>
    <xf numFmtId="167" fontId="28" fillId="15" borderId="48" xfId="6" applyNumberFormat="1" applyFont="1" applyFill="1" applyBorder="1" applyAlignment="1">
      <alignment horizontal="center" vertical="center"/>
    </xf>
    <xf numFmtId="167" fontId="28" fillId="15" borderId="50" xfId="6" applyNumberFormat="1" applyFont="1" applyFill="1" applyBorder="1" applyAlignment="1">
      <alignment horizontal="center" vertical="center"/>
    </xf>
    <xf numFmtId="167" fontId="28" fillId="15" borderId="54" xfId="6" applyNumberFormat="1" applyFont="1" applyFill="1" applyBorder="1" applyAlignment="1">
      <alignment horizontal="center" vertical="center"/>
    </xf>
    <xf numFmtId="0" fontId="51" fillId="0" borderId="34" xfId="6" applyFont="1" applyFill="1" applyBorder="1" applyAlignment="1">
      <alignment horizontal="center" vertical="center"/>
    </xf>
    <xf numFmtId="177" fontId="1" fillId="0" borderId="34" xfId="6" applyNumberFormat="1" applyFill="1" applyBorder="1" applyAlignment="1">
      <alignment horizontal="center" vertical="center"/>
    </xf>
    <xf numFmtId="0" fontId="45" fillId="0" borderId="0" xfId="4"/>
    <xf numFmtId="172" fontId="26" fillId="0" borderId="34" xfId="1" applyFont="1" applyBorder="1" applyAlignment="1" applyProtection="1"/>
    <xf numFmtId="0" fontId="2" fillId="0" borderId="6" xfId="3" applyFont="1" applyBorder="1" applyAlignment="1" applyProtection="1">
      <alignment horizontal="left"/>
    </xf>
    <xf numFmtId="0" fontId="2" fillId="0" borderId="10" xfId="3" applyFont="1" applyBorder="1" applyAlignment="1" applyProtection="1">
      <alignment horizontal="left"/>
    </xf>
    <xf numFmtId="0" fontId="2" fillId="0" borderId="15" xfId="3" applyFont="1" applyBorder="1" applyAlignment="1">
      <alignment horizontal="center"/>
    </xf>
    <xf numFmtId="0" fontId="2" fillId="4" borderId="11" xfId="3" applyFont="1" applyFill="1" applyBorder="1" applyAlignment="1" applyProtection="1">
      <protection locked="0"/>
    </xf>
    <xf numFmtId="0" fontId="2" fillId="4" borderId="15" xfId="3" applyFont="1" applyFill="1" applyBorder="1" applyAlignment="1" applyProtection="1">
      <protection locked="0"/>
    </xf>
    <xf numFmtId="0" fontId="2" fillId="2" borderId="8" xfId="3" applyFont="1" applyFill="1" applyBorder="1" applyAlignment="1" applyProtection="1">
      <alignment horizontal="center"/>
    </xf>
    <xf numFmtId="0" fontId="2" fillId="0" borderId="0" xfId="3" applyFont="1" applyBorder="1" applyAlignment="1" applyProtection="1">
      <alignment horizontal="left"/>
    </xf>
    <xf numFmtId="0" fontId="8" fillId="4" borderId="15" xfId="3" applyFont="1" applyFill="1" applyBorder="1" applyAlignment="1" applyProtection="1">
      <protection locked="0"/>
    </xf>
    <xf numFmtId="0" fontId="2" fillId="0" borderId="8" xfId="3" applyFont="1" applyBorder="1" applyAlignment="1" applyProtection="1">
      <alignment horizontal="center"/>
    </xf>
    <xf numFmtId="0" fontId="2" fillId="4" borderId="0" xfId="3" applyFont="1" applyFill="1" applyBorder="1" applyAlignment="1" applyProtection="1">
      <alignment horizontal="center"/>
      <protection locked="0"/>
    </xf>
    <xf numFmtId="0" fontId="6" fillId="0" borderId="7" xfId="3" applyFont="1" applyBorder="1" applyAlignment="1" applyProtection="1">
      <alignment horizontal="left"/>
    </xf>
    <xf numFmtId="0" fontId="2" fillId="0" borderId="59" xfId="3" applyFont="1" applyBorder="1" applyAlignment="1" applyProtection="1">
      <alignment horizontal="center"/>
    </xf>
    <xf numFmtId="0" fontId="7" fillId="0" borderId="8" xfId="3" applyFont="1" applyBorder="1" applyAlignment="1" applyProtection="1">
      <alignment horizontal="center"/>
    </xf>
    <xf numFmtId="0" fontId="2" fillId="4" borderId="17" xfId="3" applyFont="1" applyFill="1" applyBorder="1" applyAlignment="1" applyProtection="1">
      <alignment horizontal="center"/>
      <protection locked="0"/>
    </xf>
    <xf numFmtId="0" fontId="6" fillId="0" borderId="5" xfId="3" applyFont="1" applyBorder="1" applyAlignment="1" applyProtection="1">
      <alignment horizontal="left"/>
    </xf>
    <xf numFmtId="0" fontId="2" fillId="0" borderId="7" xfId="3" applyFont="1" applyBorder="1" applyAlignment="1" applyProtection="1">
      <alignment horizontal="center"/>
    </xf>
    <xf numFmtId="0" fontId="3" fillId="0" borderId="59" xfId="3" applyFont="1" applyBorder="1" applyAlignment="1" applyProtection="1">
      <alignment horizontal="center"/>
    </xf>
    <xf numFmtId="0" fontId="4" fillId="0" borderId="8" xfId="3" applyFont="1" applyBorder="1" applyAlignment="1" applyProtection="1">
      <alignment horizontal="center"/>
    </xf>
    <xf numFmtId="0" fontId="4" fillId="0" borderId="8" xfId="3" applyFont="1" applyFill="1" applyBorder="1" applyAlignment="1" applyProtection="1">
      <alignment horizontal="center"/>
    </xf>
    <xf numFmtId="0" fontId="5" fillId="0" borderId="8" xfId="3" applyFont="1" applyBorder="1" applyAlignment="1" applyProtection="1">
      <alignment horizontal="center" wrapText="1"/>
    </xf>
    <xf numFmtId="0" fontId="12" fillId="0" borderId="60" xfId="3" applyFont="1" applyBorder="1" applyAlignment="1">
      <alignment horizontal="center" wrapText="1"/>
    </xf>
    <xf numFmtId="0" fontId="2" fillId="4" borderId="61" xfId="0" applyFont="1" applyFill="1" applyBorder="1" applyAlignment="1" applyProtection="1">
      <alignment horizontal="left" vertical="top" wrapText="1"/>
      <protection locked="0"/>
    </xf>
    <xf numFmtId="0" fontId="12" fillId="0" borderId="62" xfId="3" applyFont="1" applyBorder="1" applyAlignment="1">
      <alignment horizontal="center"/>
    </xf>
    <xf numFmtId="0" fontId="2" fillId="4" borderId="61" xfId="3" applyFont="1" applyFill="1" applyBorder="1" applyAlignment="1" applyProtection="1">
      <alignment horizontal="left" vertical="top" wrapText="1"/>
      <protection locked="0"/>
    </xf>
    <xf numFmtId="0" fontId="17" fillId="2" borderId="59" xfId="3" applyFont="1" applyFill="1" applyBorder="1" applyAlignment="1">
      <alignment horizontal="center"/>
    </xf>
    <xf numFmtId="0" fontId="22" fillId="3" borderId="63" xfId="3" applyFont="1" applyFill="1" applyBorder="1" applyAlignment="1">
      <alignment horizontal="right"/>
    </xf>
    <xf numFmtId="0" fontId="22" fillId="3" borderId="30" xfId="3" applyFont="1" applyFill="1" applyBorder="1" applyAlignment="1">
      <alignment horizontal="right"/>
    </xf>
    <xf numFmtId="0" fontId="22" fillId="3" borderId="64" xfId="3" applyFont="1" applyFill="1" applyBorder="1" applyAlignment="1">
      <alignment horizontal="right"/>
    </xf>
    <xf numFmtId="0" fontId="13" fillId="3" borderId="59" xfId="3" applyFont="1" applyFill="1" applyBorder="1" applyAlignment="1">
      <alignment horizontal="center" vertical="center" wrapText="1"/>
    </xf>
    <xf numFmtId="0" fontId="4" fillId="7" borderId="59" xfId="3" applyFont="1" applyFill="1" applyBorder="1" applyAlignment="1">
      <alignment horizontal="center" vertical="center"/>
    </xf>
    <xf numFmtId="0" fontId="14" fillId="3" borderId="26" xfId="3" applyFont="1" applyFill="1" applyBorder="1" applyAlignment="1">
      <alignment horizontal="left" vertical="center" wrapText="1"/>
    </xf>
    <xf numFmtId="0" fontId="15" fillId="7" borderId="2" xfId="3" applyFont="1" applyFill="1" applyBorder="1" applyAlignment="1">
      <alignment horizontal="center" vertical="center" wrapText="1"/>
    </xf>
    <xf numFmtId="172" fontId="15" fillId="7" borderId="65" xfId="3" applyNumberFormat="1" applyFont="1" applyFill="1" applyBorder="1" applyAlignment="1">
      <alignment horizontal="center" vertical="center"/>
    </xf>
    <xf numFmtId="0" fontId="16" fillId="0" borderId="16" xfId="3" applyFont="1" applyBorder="1" applyAlignment="1">
      <alignment horizontal="center"/>
    </xf>
    <xf numFmtId="0" fontId="25" fillId="8" borderId="8" xfId="3" applyFont="1" applyFill="1" applyBorder="1" applyAlignment="1" applyProtection="1">
      <alignment horizontal="center" vertical="center"/>
    </xf>
    <xf numFmtId="0" fontId="49" fillId="17" borderId="72" xfId="0" applyFont="1" applyFill="1" applyBorder="1" applyAlignment="1" applyProtection="1">
      <alignment horizontal="center" vertical="center"/>
    </xf>
    <xf numFmtId="0" fontId="13" fillId="3" borderId="59" xfId="3" applyFont="1" applyFill="1" applyBorder="1" applyAlignment="1" applyProtection="1">
      <alignment horizontal="center"/>
    </xf>
    <xf numFmtId="0" fontId="23" fillId="5" borderId="59" xfId="3" applyFont="1" applyFill="1" applyBorder="1" applyAlignment="1" applyProtection="1">
      <alignment horizontal="center" vertical="center"/>
    </xf>
    <xf numFmtId="0" fontId="2" fillId="3" borderId="8" xfId="3" applyFont="1" applyFill="1" applyBorder="1" applyAlignment="1" applyProtection="1">
      <alignment horizontal="left" vertical="top" wrapText="1"/>
    </xf>
    <xf numFmtId="0" fontId="24" fillId="3" borderId="8" xfId="3" applyFont="1" applyFill="1" applyBorder="1" applyAlignment="1" applyProtection="1">
      <alignment horizontal="center" vertical="center" wrapText="1"/>
    </xf>
    <xf numFmtId="0" fontId="34" fillId="0" borderId="67" xfId="6" applyFont="1" applyBorder="1" applyAlignment="1">
      <alignment horizontal="center" vertical="center" wrapText="1"/>
    </xf>
    <xf numFmtId="0" fontId="34" fillId="0" borderId="0" xfId="6" applyFont="1" applyBorder="1" applyAlignment="1">
      <alignment horizontal="center" vertical="center" wrapText="1"/>
    </xf>
    <xf numFmtId="0" fontId="33" fillId="18" borderId="54" xfId="6" applyFont="1" applyFill="1" applyBorder="1" applyAlignment="1">
      <alignment horizontal="center" vertical="center"/>
    </xf>
    <xf numFmtId="0" fontId="33" fillId="18" borderId="67" xfId="6" applyFont="1" applyFill="1" applyBorder="1" applyAlignment="1">
      <alignment horizontal="center" vertical="center"/>
    </xf>
    <xf numFmtId="0" fontId="33" fillId="18" borderId="68" xfId="6" applyFont="1" applyFill="1" applyBorder="1" applyAlignment="1">
      <alignment horizontal="center" vertical="center"/>
    </xf>
    <xf numFmtId="0" fontId="33" fillId="18" borderId="48" xfId="6" applyFont="1" applyFill="1" applyBorder="1" applyAlignment="1">
      <alignment horizontal="center" vertical="center"/>
    </xf>
    <xf numFmtId="0" fontId="33" fillId="18" borderId="69" xfId="6" applyFont="1" applyFill="1" applyBorder="1" applyAlignment="1">
      <alignment horizontal="center" vertical="center"/>
    </xf>
    <xf numFmtId="0" fontId="33" fillId="18" borderId="70" xfId="6" applyFont="1" applyFill="1" applyBorder="1" applyAlignment="1">
      <alignment horizontal="center" vertical="center"/>
    </xf>
    <xf numFmtId="0" fontId="1" fillId="0" borderId="41" xfId="6" applyBorder="1" applyAlignment="1">
      <alignment horizontal="center" vertical="center" wrapText="1"/>
    </xf>
    <xf numFmtId="0" fontId="1" fillId="0" borderId="37" xfId="6" applyBorder="1" applyAlignment="1">
      <alignment horizontal="center" vertical="center" wrapText="1"/>
    </xf>
    <xf numFmtId="0" fontId="35" fillId="14" borderId="55" xfId="6" applyFont="1" applyFill="1" applyBorder="1" applyAlignment="1">
      <alignment horizontal="center" vertical="center"/>
    </xf>
    <xf numFmtId="0" fontId="35" fillId="14" borderId="71" xfId="6" applyFont="1" applyFill="1" applyBorder="1" applyAlignment="1">
      <alignment horizontal="center" vertical="center"/>
    </xf>
    <xf numFmtId="0" fontId="35" fillId="14" borderId="56" xfId="6" applyFont="1" applyFill="1" applyBorder="1" applyAlignment="1">
      <alignment horizontal="center" vertical="center"/>
    </xf>
    <xf numFmtId="0" fontId="1" fillId="0" borderId="66" xfId="6" applyBorder="1" applyAlignment="1">
      <alignment horizontal="center" vertical="center" wrapText="1"/>
    </xf>
    <xf numFmtId="0" fontId="1" fillId="0" borderId="34" xfId="6" applyBorder="1" applyAlignment="1">
      <alignment horizontal="center" vertical="center" wrapText="1"/>
    </xf>
    <xf numFmtId="0" fontId="50" fillId="18" borderId="0" xfId="6" applyFont="1" applyFill="1" applyAlignment="1">
      <alignment horizontal="center" vertical="center"/>
    </xf>
  </cellXfs>
  <cellStyles count="8">
    <cellStyle name="Currency" xfId="1" builtinId="4"/>
    <cellStyle name="Currency 2" xfId="2"/>
    <cellStyle name="Excel Built-in Normal" xfId="3"/>
    <cellStyle name="Hyperlink" xfId="4" builtinId="8"/>
    <cellStyle name="Hyperlink 2" xfId="5"/>
    <cellStyle name="Normal" xfId="0" builtinId="0"/>
    <cellStyle name="Normal 2" xfId="6"/>
    <cellStyle name="Normal 5" xfId="7"/>
  </cellStyles>
  <dxfs count="3">
    <dxf>
      <font>
        <sz val="10"/>
        <name val="Geneva"/>
        <scheme val="none"/>
      </font>
      <numFmt numFmtId="0" formatCode="General"/>
      <fill>
        <patternFill>
          <bgColor rgb="FFFFFFFF"/>
        </patternFill>
      </fill>
    </dxf>
    <dxf>
      <font>
        <sz val="10"/>
        <name val="Geneva"/>
        <scheme val="none"/>
      </font>
      <numFmt numFmtId="0" formatCode="General"/>
      <fill>
        <patternFill>
          <bgColor rgb="FFFFFFFF"/>
        </patternFill>
      </fill>
    </dxf>
    <dxf>
      <font>
        <sz val="10"/>
        <name val="Geneva"/>
        <scheme val="none"/>
      </font>
      <numFmt numFmtId="0" formatCode="General"/>
      <fill>
        <patternFill>
          <bgColor rgb="FFFFFFFF"/>
        </patternFill>
      </fill>
    </dxf>
  </dxfs>
  <tableStyles count="0" defaultTableStyle="TableStyleMedium9" defaultPivotStyle="PivotStyleMedium4"/>
  <colors>
    <indexedColors>
      <rgbColor rgb="00000000"/>
      <rgbColor rgb="00FFFFFF"/>
      <rgbColor rgb="00DD0806"/>
      <rgbColor rgb="001FB714"/>
      <rgbColor rgb="000000D4"/>
      <rgbColor rgb="00FCF305"/>
      <rgbColor rgb="00F20884"/>
      <rgbColor rgb="0000ABEA"/>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DEADA"/>
      <rgbColor rgb="00E6E0EC"/>
      <rgbColor rgb="00660066"/>
      <rgbColor rgb="00FF8080"/>
      <rgbColor rgb="000066CC"/>
      <rgbColor rgb="00B7DEE8"/>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CD5B5"/>
      <rgbColor rgb="003366FF"/>
      <rgbColor rgb="0033CCCC"/>
      <rgbColor rgb="0099CC00"/>
      <rgbColor rgb="00FFCC00"/>
      <rgbColor rgb="00FF9900"/>
      <rgbColor rgb="00FF6600"/>
      <rgbColor rgb="00666699"/>
      <rgbColor rgb="00969696"/>
      <rgbColor rgb="0017375E"/>
      <rgbColor rgb="00339966"/>
      <rgbColor rgb="00003300"/>
      <rgbColor rgb="00333300"/>
      <rgbColor rgb="00DD0806"/>
      <rgbColor rgb="00993366"/>
      <rgbColor rgb="001F497D"/>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11" Type="http://schemas.openxmlformats.org/officeDocument/2006/relationships/sharedStrings" Target="sharedStrings.xml"/><Relationship Id="rId12"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externalLink" Target="externalLinks/externalLink1.xml"/><Relationship Id="rId9" Type="http://schemas.openxmlformats.org/officeDocument/2006/relationships/theme" Target="theme/theme1.xml"/><Relationship Id="rId10" Type="http://schemas.openxmlformats.org/officeDocument/2006/relationships/styles" Target="styles.xml"/></Relationships>
</file>

<file path=xl/drawings/_rels/vmlDrawing2.vml.rels><?xml version="1.0" encoding="UTF-8" standalone="yes"?>
<Relationships xmlns="http://schemas.openxmlformats.org/package/2006/relationships"><Relationship Id="rId1" Type="http://schemas.openxmlformats.org/officeDocument/2006/relationships/image" Target="../media/image1.jpeg"/><Relationship Id="rId2" Type="http://schemas.openxmlformats.org/officeDocument/2006/relationships/image" Target="../media/image2.jpeg"/></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jey33/Downloads/Formula_SA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Page"/>
      <sheetName val="General Information"/>
      <sheetName val="Expense Request"/>
      <sheetName val="Admin"/>
      <sheetName val="Breakdown &amp; Documentation"/>
    </sheetNames>
    <sheetDataSet>
      <sheetData sheetId="0" refreshError="1"/>
      <sheetData sheetId="1" refreshError="1"/>
      <sheetData sheetId="2" refreshError="1"/>
      <sheetData sheetId="3">
        <row r="2">
          <cell r="A2" t="str">
            <v>Undergraduate</v>
          </cell>
          <cell r="B2" t="str">
            <v>Academic/Professional</v>
          </cell>
          <cell r="C2">
            <v>1</v>
          </cell>
          <cell r="D2" t="str">
            <v>Yes</v>
          </cell>
        </row>
        <row r="3">
          <cell r="A3" t="str">
            <v>Joint</v>
          </cell>
          <cell r="B3" t="str">
            <v>Spiritual</v>
          </cell>
          <cell r="C3">
            <v>2</v>
          </cell>
          <cell r="D3" t="str">
            <v>No</v>
          </cell>
        </row>
        <row r="4">
          <cell r="B4" t="str">
            <v>Community Service/Social Action</v>
          </cell>
          <cell r="C4">
            <v>3</v>
          </cell>
          <cell r="D4" t="str">
            <v>N/A</v>
          </cell>
        </row>
        <row r="5">
          <cell r="B5" t="str">
            <v>Cultural</v>
          </cell>
          <cell r="C5">
            <v>4</v>
          </cell>
        </row>
        <row r="6">
          <cell r="B6" t="str">
            <v>General Interest</v>
          </cell>
          <cell r="C6">
            <v>5</v>
          </cell>
        </row>
        <row r="7">
          <cell r="B7" t="str">
            <v>Honorary</v>
          </cell>
          <cell r="C7">
            <v>6</v>
          </cell>
        </row>
        <row r="8">
          <cell r="B8" t="str">
            <v>Media</v>
          </cell>
        </row>
        <row r="9">
          <cell r="B9" t="str">
            <v>Performing &amp; Fine Arts</v>
          </cell>
        </row>
        <row r="10">
          <cell r="B10" t="str">
            <v>Political</v>
          </cell>
        </row>
        <row r="11">
          <cell r="B11" t="str">
            <v>Non-Club Sport Competitive</v>
          </cell>
        </row>
      </sheetData>
      <sheetData sheetId="4"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 xmlns:a14="http://schemas.microsoft.com/office/drawing/2010/main">
              <a:effectLst>
                <a:outerShdw blurRad="63500" dist="38099" dir="2700000" algn="ctr" rotWithShape="0">
                  <a:srgbClr val="000000">
                    <a:alpha val="74998"/>
                  </a:srgbClr>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 xmlns:a14="http://schemas.microsoft.com/office/drawing/2010/main">
              <a:effectLst>
                <a:outerShdw blurRad="63500" dist="38099" dir="2700000" algn="ctr" rotWithShape="0">
                  <a:srgbClr val="000000">
                    <a:alpha val="74998"/>
                  </a:srgbClr>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mailto:msr87@drexel.edu" TargetMode="External"/></Relationships>
</file>

<file path=xl/worksheets/_rels/sheet3.xml.rels><?xml version="1.0" encoding="UTF-8" standalone="yes"?>
<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hyperlink" Target="http://www.monoprice.com/Product?c_id=109&amp;cp_id=10907&amp;cs_id=1090702&amp;p_id=9198&amp;seq=1&amp;format=2" TargetMode="External"/><Relationship Id="rId4" Type="http://schemas.openxmlformats.org/officeDocument/2006/relationships/hyperlink" Target="http://www.amazon.com/Samsung-UN32EH5000-32-Inch-1080p-60Hz/dp/B0071O4ETQ/ref=sr_1_7?ie=UTF8&amp;qid=1428690348&amp;sr=8-7&amp;keywords=television" TargetMode="External"/><Relationship Id="rId5" Type="http://schemas.openxmlformats.org/officeDocument/2006/relationships/hyperlink" Target="http://www.phillyscca.com/new-to-the-scca/" TargetMode="External"/><Relationship Id="rId1" Type="http://schemas.openxmlformats.org/officeDocument/2006/relationships/hyperlink" Target="http://www.amazon.com/Pro-Gaffers-Widths-Variable-Lengths/dp/B00BOV5OVY/ref=sr_1_2?ie=UTF8&amp;qid=1428690005&amp;sr=8-2&amp;keywords=gaffers+tape+3+inch" TargetMode="External"/><Relationship Id="rId2" Type="http://schemas.openxmlformats.org/officeDocument/2006/relationships/hyperlink" Target="http://www.monoprice.com/Product?c_id=105&amp;cp_id=10521&amp;cs_id=1052104&amp;p_id=10927&amp;seq=1&amp;format=2" TargetMode="External"/></Relationships>
</file>

<file path=xl/worksheets/_rels/sheet5.xml.rels><?xml version="1.0" encoding="UTF-8" standalone="yes"?>
<Relationships xmlns="http://schemas.openxmlformats.org/package/2006/relationships"><Relationship Id="rId101" Type="http://schemas.openxmlformats.org/officeDocument/2006/relationships/hyperlink" Target="https://www.hoosiertire.com/Fsaeinfo.htm" TargetMode="External"/><Relationship Id="rId102" Type="http://schemas.openxmlformats.org/officeDocument/2006/relationships/hyperlink" Target="http://www.summitracing.com/parts/agb-ba21/overview/" TargetMode="External"/><Relationship Id="rId103" Type="http://schemas.openxmlformats.org/officeDocument/2006/relationships/hyperlink" Target="http://www.summitracing.com/parts/joe-25155" TargetMode="External"/><Relationship Id="rId104" Type="http://schemas.openxmlformats.org/officeDocument/2006/relationships/hyperlink" Target="http://www.aircraftspruce.com/catalog/appages/auroraCOM-KH.php?clickkey=1073535" TargetMode="External"/><Relationship Id="rId105" Type="http://schemas.openxmlformats.org/officeDocument/2006/relationships/hyperlink" Target="http://www.aircraftspruce.com/catalog/appages/auroraCOM-KH.php?clickkey=1073535" TargetMode="External"/><Relationship Id="rId106" Type="http://schemas.openxmlformats.org/officeDocument/2006/relationships/hyperlink" Target="http://icpcitation.com/brakerotorsandhats.htm" TargetMode="External"/><Relationship Id="rId107" Type="http://schemas.openxmlformats.org/officeDocument/2006/relationships/hyperlink" Target="http://www.translogicuk.com/powershifters.php" TargetMode="External"/><Relationship Id="rId1" Type="http://schemas.openxmlformats.org/officeDocument/2006/relationships/hyperlink" Target="http://www.mcmaster.com/" TargetMode="External"/><Relationship Id="rId2" Type="http://schemas.openxmlformats.org/officeDocument/2006/relationships/hyperlink" Target="http://www.kurtworkholding.com/manual-vise-opening-p-1205-l-en.html" TargetMode="External"/><Relationship Id="rId3" Type="http://schemas.openxmlformats.org/officeDocument/2006/relationships/hyperlink" Target="http://www.mscdirect.com/product/74210469" TargetMode="External"/><Relationship Id="rId4" Type="http://schemas.openxmlformats.org/officeDocument/2006/relationships/hyperlink" Target="http://www.mscdirect.com/product/08228884" TargetMode="External"/><Relationship Id="rId5" Type="http://schemas.openxmlformats.org/officeDocument/2006/relationships/hyperlink" Target="http://www.mscdirect.com/product/02340321" TargetMode="External"/><Relationship Id="rId6" Type="http://schemas.openxmlformats.org/officeDocument/2006/relationships/hyperlink" Target="http://www.mcmaster.com/" TargetMode="External"/><Relationship Id="rId7" Type="http://schemas.openxmlformats.org/officeDocument/2006/relationships/hyperlink" Target="http://www.mcmaster.com/" TargetMode="External"/><Relationship Id="rId8" Type="http://schemas.openxmlformats.org/officeDocument/2006/relationships/hyperlink" Target="http://www.mscdirect.com/product/75942201" TargetMode="External"/><Relationship Id="rId9" Type="http://schemas.openxmlformats.org/officeDocument/2006/relationships/hyperlink" Target="http://www.mscdirect.com/product/00127100" TargetMode="External"/><Relationship Id="rId108" Type="http://schemas.openxmlformats.org/officeDocument/2006/relationships/vmlDrawing" Target="../drawings/vmlDrawing2.vml"/><Relationship Id="rId109" Type="http://schemas.openxmlformats.org/officeDocument/2006/relationships/comments" Target="../comments2.xml"/><Relationship Id="rId10" Type="http://schemas.openxmlformats.org/officeDocument/2006/relationships/hyperlink" Target="http://www.mscdirect.com/product/02650596" TargetMode="External"/><Relationship Id="rId11" Type="http://schemas.openxmlformats.org/officeDocument/2006/relationships/hyperlink" Target="http://www.mscdirect.com/product/80091770" TargetMode="External"/><Relationship Id="rId12" Type="http://schemas.openxmlformats.org/officeDocument/2006/relationships/hyperlink" Target="http://www.amazon.com/HJC-Helmets-2BM10-Rubbertone-Approved/dp/B006MUWKQY" TargetMode="External"/><Relationship Id="rId13" Type="http://schemas.openxmlformats.org/officeDocument/2006/relationships/hyperlink" Target="http://simpsonraceproducts.com/underwear-accessories/carbonx-socks/" TargetMode="External"/><Relationship Id="rId14" Type="http://schemas.openxmlformats.org/officeDocument/2006/relationships/hyperlink" Target="https://www.schrothracing.com/competition/clubman/clubman-III" TargetMode="External"/><Relationship Id="rId15" Type="http://schemas.openxmlformats.org/officeDocument/2006/relationships/hyperlink" Target="http://simpsonraceproducts.com/underwear-accessories/fia-balaclava-single-eyeport/" TargetMode="External"/><Relationship Id="rId16" Type="http://schemas.openxmlformats.org/officeDocument/2006/relationships/hyperlink" Target="http://www.saferacer.com/simpson-super-sport-standard-suit" TargetMode="External"/><Relationship Id="rId17" Type="http://schemas.openxmlformats.org/officeDocument/2006/relationships/hyperlink" Target="http://www.saferacer.com/alpinestars-2014-zx-longsleeve-underwear-top" TargetMode="External"/><Relationship Id="rId18" Type="http://schemas.openxmlformats.org/officeDocument/2006/relationships/hyperlink" Target="http://www.saferacer.com/alpinestars-2012-zx-underwear-bottoms" TargetMode="External"/><Relationship Id="rId19" Type="http://schemas.openxmlformats.org/officeDocument/2006/relationships/hyperlink" Target="http://www.ogracing.com/amb-tranx-260-transponder-direct-power" TargetMode="External"/><Relationship Id="rId30" Type="http://schemas.openxmlformats.org/officeDocument/2006/relationships/hyperlink" Target="http://www.mscdirect.com/product/73254104" TargetMode="External"/><Relationship Id="rId31" Type="http://schemas.openxmlformats.org/officeDocument/2006/relationships/hyperlink" Target="http://www.harborfreight.com/uv-safety-glasses-with-clear-lenses-9916.html" TargetMode="External"/><Relationship Id="rId32" Type="http://schemas.openxmlformats.org/officeDocument/2006/relationships/hyperlink" Target="http://www.mscdirect.com/product/06527907" TargetMode="External"/><Relationship Id="rId33" Type="http://schemas.openxmlformats.org/officeDocument/2006/relationships/hyperlink" Target="http://www.mcmaster.com/" TargetMode="External"/><Relationship Id="rId34" Type="http://schemas.openxmlformats.org/officeDocument/2006/relationships/hyperlink" Target="http://www.mcmaster.com/" TargetMode="External"/><Relationship Id="rId35" Type="http://schemas.openxmlformats.org/officeDocument/2006/relationships/hyperlink" Target="http://www.amazon.com/Rust-Oleum-269419-American-Accents-Ultra/dp/B00CZ76DCU/ref=sr_1_3?ie=UTF8&amp;qid=1397324719&amp;sr=8-3&amp;keywords=spray+paint+blue" TargetMode="External"/><Relationship Id="rId36" Type="http://schemas.openxmlformats.org/officeDocument/2006/relationships/hyperlink" Target="http://www.mscdirect.com/product/00281535?fromRR=Y" TargetMode="External"/><Relationship Id="rId37" Type="http://schemas.openxmlformats.org/officeDocument/2006/relationships/hyperlink" Target="http://www.mcmaster.com/" TargetMode="External"/><Relationship Id="rId38" Type="http://schemas.openxmlformats.org/officeDocument/2006/relationships/hyperlink" Target="http://www.mcmaster.com/" TargetMode="External"/><Relationship Id="rId39" Type="http://schemas.openxmlformats.org/officeDocument/2006/relationships/hyperlink" Target="http://www.uscomposites.com/polyesters.html" TargetMode="External"/><Relationship Id="rId50" Type="http://schemas.openxmlformats.org/officeDocument/2006/relationships/hyperlink" Target="http://www.aircraftspruce.com/catalog/hapages/deluxe_boltpk.php" TargetMode="External"/><Relationship Id="rId51" Type="http://schemas.openxmlformats.org/officeDocument/2006/relationships/hyperlink" Target="http://www.mcmaster.com/" TargetMode="External"/><Relationship Id="rId52" Type="http://schemas.openxmlformats.org/officeDocument/2006/relationships/hyperlink" Target="http://www.vistaprint.com/embroidered-polo-shirts.aspx?GP=4%2f12%2f2014+11%3a47%3a57+AM&amp;GPS=3156358857&amp;GNF=0&amp;couponAutoload=1" TargetMode="External"/><Relationship Id="rId53" Type="http://schemas.openxmlformats.org/officeDocument/2006/relationships/hyperlink" Target="http://www.drexel.edu/ims/graphicslab.htm" TargetMode="External"/><Relationship Id="rId54" Type="http://schemas.openxmlformats.org/officeDocument/2006/relationships/hyperlink" Target="http://www.hardracing.com/IgnitionQuickShifter/PCIIIusbQuickshiftersIgnitionModule.htm" TargetMode="External"/><Relationship Id="rId55" Type="http://schemas.openxmlformats.org/officeDocument/2006/relationships/hyperlink" Target="http://www.hardracing.com/POWERCOMMANDERS/YAMAHA.htm" TargetMode="External"/><Relationship Id="rId56" Type="http://schemas.openxmlformats.org/officeDocument/2006/relationships/hyperlink" Target="http://fastforwardracingcomponents.com/fast-forward-parts/drivetrain/03-10-30---halfshaft-gundrilled---swift-db1.html" TargetMode="External"/><Relationship Id="rId57" Type="http://schemas.openxmlformats.org/officeDocument/2006/relationships/hyperlink" Target="https://www.pegasusautoracing.com/productdetails.asp?RecID=5774" TargetMode="External"/><Relationship Id="rId58" Type="http://schemas.openxmlformats.org/officeDocument/2006/relationships/hyperlink" Target="https://www.pegasusautoracing.com/productdetails.asp?RecID=5777" TargetMode="External"/><Relationship Id="rId59" Type="http://schemas.openxmlformats.org/officeDocument/2006/relationships/hyperlink" Target="https://www.pegasusautoracing.com/productdetails.asp?RecID=5818" TargetMode="External"/><Relationship Id="rId70" Type="http://schemas.openxmlformats.org/officeDocument/2006/relationships/hyperlink" Target="http://www.delcity.net/store/search/p_804944.h_804945.t_1.n_y.jsp?item=5216201" TargetMode="External"/><Relationship Id="rId71" Type="http://schemas.openxmlformats.org/officeDocument/2006/relationships/hyperlink" Target="http://www.delcity.net/store/Weather-Pack-Connector-Kit/p_732809" TargetMode="External"/><Relationship Id="rId72" Type="http://schemas.openxmlformats.org/officeDocument/2006/relationships/hyperlink" Target="http://www.amazon.com/120-Assorted-Truck-Mini-Fuse/dp/B0045K2Q9Y/ref=sr_1_1?s=automotive&amp;ie=UTF8&amp;qid=1397327450&amp;sr=1-1&amp;keywords=fuse+kit" TargetMode="External"/><Relationship Id="rId73" Type="http://schemas.openxmlformats.org/officeDocument/2006/relationships/hyperlink" Target="http://www.amazon.com/Anytime-Shrink-Sleeve-Tubing-Assorted/dp/B008WWC6FU/ref=sr_1_1?ie=UTF8&amp;qid=1397327607&amp;sr=8-1&amp;keywords=heat+shrink" TargetMode="External"/><Relationship Id="rId74" Type="http://schemas.openxmlformats.org/officeDocument/2006/relationships/hyperlink" Target="http://www.formula-seven.com/shop-products/steering-wheels/" TargetMode="External"/><Relationship Id="rId75" Type="http://schemas.openxmlformats.org/officeDocument/2006/relationships/hyperlink" Target="https://www.pegasusautoracing.com/productselection.asp?Product=1805" TargetMode="External"/><Relationship Id="rId76" Type="http://schemas.openxmlformats.org/officeDocument/2006/relationships/hyperlink" Target="http://www.kaztechnologies.com/quarter-midget/" TargetMode="External"/><Relationship Id="rId77" Type="http://schemas.openxmlformats.org/officeDocument/2006/relationships/hyperlink" Target="http://www.aircraftspruce.com/catalog/appages/auroraCOM-KH.php?clickkey=1073535" TargetMode="External"/><Relationship Id="rId78" Type="http://schemas.openxmlformats.org/officeDocument/2006/relationships/hyperlink" Target="http://www.amazon.com/dp/B00AHRCHLQ/ref=biss_dp_t_asn" TargetMode="External"/><Relationship Id="rId79" Type="http://schemas.openxmlformats.org/officeDocument/2006/relationships/hyperlink" Target="http://www.onlinemetals.com/merchant.cfm?pid=18054&amp;step=4&amp;showunits=inches&amp;id=1277&amp;top_cat=60" TargetMode="External"/><Relationship Id="rId90" Type="http://schemas.openxmlformats.org/officeDocument/2006/relationships/hyperlink" Target="http://www.harborfreight.com/pack-of-50-dust-and-particle-masks-50026.html" TargetMode="External"/><Relationship Id="rId91" Type="http://schemas.openxmlformats.org/officeDocument/2006/relationships/hyperlink" Target="http://www.harborfreight.com/split-leather-work-gloves-with-cotton-back-5-pr-62371.html" TargetMode="External"/><Relationship Id="rId92" Type="http://schemas.openxmlformats.org/officeDocument/2006/relationships/hyperlink" Target="http://www.harborfreight.com/7-mil-nitrile-powder-free-gloves-50-pc-x-large-61774.html" TargetMode="External"/><Relationship Id="rId93" Type="http://schemas.openxmlformats.org/officeDocument/2006/relationships/hyperlink" Target="https://www.airgas.com/product/Gases/Industrial-Application-Gases/Oxygen---Industrial/p/OX%20300" TargetMode="External"/><Relationship Id="rId94" Type="http://schemas.openxmlformats.org/officeDocument/2006/relationships/hyperlink" Target="https://www.airgas.com/p/AR%20300" TargetMode="External"/><Relationship Id="rId95" Type="http://schemas.openxmlformats.org/officeDocument/2006/relationships/hyperlink" Target="https://www.airgas.com/product/Gases/Industrial-Application-Gases/Acetylene/p/AC%20B" TargetMode="External"/><Relationship Id="rId96" Type="http://schemas.openxmlformats.org/officeDocument/2006/relationships/hyperlink" Target="http://www.mouser.com/ProductDetail/Texas-Instruments/WL1837MODGIMOCT/?qs=sGAEpiMZZMu58sUZeT0Q%2fiwv1vTtOPgHvn1Fz4s7va0%3d" TargetMode="External"/><Relationship Id="rId97" Type="http://schemas.openxmlformats.org/officeDocument/2006/relationships/hyperlink" Target="http://pcpartpicker.com/p/mtKG23" TargetMode="External"/><Relationship Id="rId98" Type="http://schemas.openxmlformats.org/officeDocument/2006/relationships/hyperlink" Target="http://www.amazon.com/Cool-Compatible-310-8092-Toner-Cartridge/dp/B00KHNTOO8/ref=sr_1_1?ie=UTF8&amp;qid=1428533284&amp;sr=8-1&amp;keywords=printer+cartridges+dell+mfp+3115cn" TargetMode="External"/><Relationship Id="rId99" Type="http://schemas.openxmlformats.org/officeDocument/2006/relationships/hyperlink" Target="https://www.pegasusautoracing.com/productdetails.asp?RecID=3139" TargetMode="External"/><Relationship Id="rId20" Type="http://schemas.openxmlformats.org/officeDocument/2006/relationships/hyperlink" Target="http://www.mscdirect.com/product/01797836" TargetMode="External"/><Relationship Id="rId21" Type="http://schemas.openxmlformats.org/officeDocument/2006/relationships/hyperlink" Target="http://www.amazon.com/3M-32036-Imperial-Wetordry-Sheet/dp/B0002MSY7M/ref=sr_1_1?ie=UTF8&amp;qid=1397184123&amp;sr=8-1&amp;keywords=sand+paper+600+grit" TargetMode="External"/><Relationship Id="rId22" Type="http://schemas.openxmlformats.org/officeDocument/2006/relationships/hyperlink" Target="http://www.mscdirect.com/product/41028390" TargetMode="External"/><Relationship Id="rId23" Type="http://schemas.openxmlformats.org/officeDocument/2006/relationships/hyperlink" Target="http://www.homedepot.com/p/Klean-Strip-1-gal-Acetone-GAC18/100141096" TargetMode="External"/><Relationship Id="rId24" Type="http://schemas.openxmlformats.org/officeDocument/2006/relationships/hyperlink" Target="http://www.homedepot.com/p/Klean-Strip-Green-1-Qt-Denatured-Alcohol-QKGA75003/202249513" TargetMode="External"/><Relationship Id="rId25" Type="http://schemas.openxmlformats.org/officeDocument/2006/relationships/hyperlink" Target="http://www.mscdirect.com/product/06526115" TargetMode="External"/><Relationship Id="rId26" Type="http://schemas.openxmlformats.org/officeDocument/2006/relationships/hyperlink" Target="http://www.amazon.com/Body-Filler-Hardener-Paste-Gray/dp/B0039M2QFS/ref=sr_1_31?ie=UTF8&amp;qid=1397185059&amp;sr=8-31&amp;keywords=bondo" TargetMode="External"/><Relationship Id="rId27" Type="http://schemas.openxmlformats.org/officeDocument/2006/relationships/hyperlink" Target="http://www.amazon.com/5038-3-PK-DUCTape-1-87-Inches-60-Yards/dp/B002KQ6682/ref=sr_1_1?ie=UTF8&amp;qid=1397185727&amp;sr=8-1&amp;keywords=duck+tape" TargetMode="External"/><Relationship Id="rId28" Type="http://schemas.openxmlformats.org/officeDocument/2006/relationships/hyperlink" Target="http://www.amazon.com/ScotchBlue-Painters-Delicate-Surface-1-88-Inch/dp/B000BPRGFQ/ref=sr_1_3?ie=UTF8&amp;qid=1397185825&amp;sr=8-3&amp;keywords=painters+tape" TargetMode="External"/><Relationship Id="rId29" Type="http://schemas.openxmlformats.org/officeDocument/2006/relationships/hyperlink" Target="http://www.harborfreight.com/1-in-chip-brush-61496.html" TargetMode="External"/><Relationship Id="rId40" Type="http://schemas.openxmlformats.org/officeDocument/2006/relationships/hyperlink" Target="http://www.uscomposites.net/ProductDetails.asp?ProductCode=SM-SWAX02" TargetMode="External"/><Relationship Id="rId41" Type="http://schemas.openxmlformats.org/officeDocument/2006/relationships/hyperlink" Target="http://www.uscomposites.com/vacuum.html" TargetMode="External"/><Relationship Id="rId42" Type="http://schemas.openxmlformats.org/officeDocument/2006/relationships/hyperlink" Target="http://www.uscomposites.com/vacuum.html" TargetMode="External"/><Relationship Id="rId43" Type="http://schemas.openxmlformats.org/officeDocument/2006/relationships/hyperlink" Target="http://www.uscomposites.com/vacuum.html" TargetMode="External"/><Relationship Id="rId44" Type="http://schemas.openxmlformats.org/officeDocument/2006/relationships/hyperlink" Target="http://www.uscomposites.com/vacuum.html" TargetMode="External"/><Relationship Id="rId45" Type="http://schemas.openxmlformats.org/officeDocument/2006/relationships/hyperlink" Target="http://www.mcmaster.com/" TargetMode="External"/><Relationship Id="rId46" Type="http://schemas.openxmlformats.org/officeDocument/2006/relationships/hyperlink" Target="http://www.mcmaster.com/" TargetMode="External"/><Relationship Id="rId47" Type="http://schemas.openxmlformats.org/officeDocument/2006/relationships/hyperlink" Target="http://www.mcmaster.com/" TargetMode="External"/><Relationship Id="rId48" Type="http://schemas.openxmlformats.org/officeDocument/2006/relationships/hyperlink" Target="http://www.mcmaster.com/" TargetMode="External"/><Relationship Id="rId49" Type="http://schemas.openxmlformats.org/officeDocument/2006/relationships/hyperlink" Target="http://www.mcmaster.com/" TargetMode="External"/><Relationship Id="rId60" Type="http://schemas.openxmlformats.org/officeDocument/2006/relationships/hyperlink" Target="http://www.skf.com/binary/tcm:12-153040/SKF%20ERP%202014.pdf" TargetMode="External"/><Relationship Id="rId61" Type="http://schemas.openxmlformats.org/officeDocument/2006/relationships/hyperlink" Target="http://www.skf.com/binary/tcm:12-153040/SKF%20ERP%202014.pdf" TargetMode="External"/><Relationship Id="rId62" Type="http://schemas.openxmlformats.org/officeDocument/2006/relationships/hyperlink" Target="http://www.summitracing.com/parts/gri-2-28185-x/overview/" TargetMode="External"/><Relationship Id="rId63" Type="http://schemas.openxmlformats.org/officeDocument/2006/relationships/hyperlink" Target="https://www.pegasusautoracing.com/productdetails.asp?RecID=11221" TargetMode="External"/><Relationship Id="rId64" Type="http://schemas.openxmlformats.org/officeDocument/2006/relationships/hyperlink" Target="http://sprocketspecialists.com/product/yamaha-yfz-450-atv-front-motorcycle-sprocket-yrs-04-13-sku-504/" TargetMode="External"/><Relationship Id="rId65" Type="http://schemas.openxmlformats.org/officeDocument/2006/relationships/hyperlink" Target="http://sprocketspecialists.com/product/yamaha-yfz-450-atv-rear-motorcycle-sprocket-yrs-04-13-sku-486-large-55-74t/" TargetMode="External"/><Relationship Id="rId66" Type="http://schemas.openxmlformats.org/officeDocument/2006/relationships/hyperlink" Target="http://www.dasaracing.com/index1.html?219.html&amp;1" TargetMode="External"/><Relationship Id="rId67" Type="http://schemas.openxmlformats.org/officeDocument/2006/relationships/hyperlink" Target="http://www.pit-bull.com/mm5/merchant.mvc?Screen=PROD&amp;Store_Code=PBMSA&amp;Product_Code=VX2520-120&amp;Category_Code=DID_chains" TargetMode="External"/><Relationship Id="rId68" Type="http://schemas.openxmlformats.org/officeDocument/2006/relationships/hyperlink" Target="http://www.autozone.com/autozone/accessories/Royal-Purple-1-qt-10W-30-Max-Cycle-motorcycle-oil/_/N-25ieZ1z13xbz?itemIdentifier=853042_0_0_" TargetMode="External"/><Relationship Id="rId69" Type="http://schemas.openxmlformats.org/officeDocument/2006/relationships/hyperlink" Target="http://www.compacc.com/p/Yuasa-YTZ10-S-Battery-Yamaha-YFM35R-Raptor-04-10?utm_source=google&amp;utm_medium=paid_search&amp;utm_campaign=paid_search_google_pla&amp;scid=scplp2783090&amp;gclid=CMvRvrXH270CFe99Ogod8VEADQ" TargetMode="External"/><Relationship Id="rId100" Type="http://schemas.openxmlformats.org/officeDocument/2006/relationships/hyperlink" Target="http://www.formula-seven.com/shop-products/steering-rack/" TargetMode="External"/><Relationship Id="rId80" Type="http://schemas.openxmlformats.org/officeDocument/2006/relationships/hyperlink" Target="http://www.summitracing.com/parts/wil-150-2391k/overview/" TargetMode="External"/><Relationship Id="rId81" Type="http://schemas.openxmlformats.org/officeDocument/2006/relationships/hyperlink" Target="https://www.pegasusautoracing.com/productselection.asp?Product=3558" TargetMode="External"/><Relationship Id="rId82" Type="http://schemas.openxmlformats.org/officeDocument/2006/relationships/hyperlink" Target="https://www.pegasusautoracing.com/productdetails.asp?RecID=1118" TargetMode="External"/><Relationship Id="rId83" Type="http://schemas.openxmlformats.org/officeDocument/2006/relationships/hyperlink" Target="http://www.jegs.com/i/JEGS-Performance-Products/555/635800/10002/-1?parentProductId=2111534" TargetMode="External"/><Relationship Id="rId84" Type="http://schemas.openxmlformats.org/officeDocument/2006/relationships/hyperlink" Target="http://www.jegs.com/i/JEGS-Performance-Products/555/635810/10002/-1?parentProductId=2111534" TargetMode="External"/><Relationship Id="rId85" Type="http://schemas.openxmlformats.org/officeDocument/2006/relationships/hyperlink" Target="http://www.wilwood.com/Calipers/CaliperProd.aspx?itemno=120-9687" TargetMode="External"/><Relationship Id="rId86" Type="http://schemas.openxmlformats.org/officeDocument/2006/relationships/hyperlink" Target="http://www.lpiracing.com/Wilwood-Hi-Temp-570-Racing-Brake-Fluid-12-oz-Bottle-ea-34p183224.htm" TargetMode="External"/><Relationship Id="rId87" Type="http://schemas.openxmlformats.org/officeDocument/2006/relationships/hyperlink" Target="http://www.jegs.com/i/Earls/361/177003/10002/-1" TargetMode="External"/><Relationship Id="rId88" Type="http://schemas.openxmlformats.org/officeDocument/2006/relationships/hyperlink" Target="http://tiltonracing.com/product/900-series-balance-bar-assembly/" TargetMode="External"/><Relationship Id="rId89" Type="http://schemas.openxmlformats.org/officeDocument/2006/relationships/hyperlink" Target="http://tiltonracing.com/product/77-series-master-cylinders/" TargetMode="External"/></Relationships>
</file>

<file path=xl/worksheets/_rels/sheet6.xml.rels><?xml version="1.0" encoding="UTF-8" standalone="yes"?>
<Relationships xmlns="http://schemas.openxmlformats.org/package/2006/relationships"><Relationship Id="rId3" Type="http://schemas.openxmlformats.org/officeDocument/2006/relationships/hyperlink" Target="http://www.super8.com/hotels/nebraska/lincoln/search-results?partner_id=&amp;Available_property=false&amp;campaign_code=&amp;checkout_date=06%2F21%2F2015&amp;children=0&amp;useWRPoints=false&amp;ratePlan=BAR&amp;teens=0&amp;affiliate_id=&amp;searchWithinMiles=&amp;PriceFilter=0-2147483647&amp;perpa" TargetMode="External"/><Relationship Id="rId4" Type="http://schemas.openxmlformats.org/officeDocument/2006/relationships/hyperlink" Target="http://fuelgaugereport.aaa.com/todays-gas-prices/" TargetMode="External"/><Relationship Id="rId1" Type="http://schemas.openxmlformats.org/officeDocument/2006/relationships/hyperlink" Target="http://students.sae.org/cds/formulaseries/west/" TargetMode="External"/><Relationship Id="rId2" Type="http://schemas.openxmlformats.org/officeDocument/2006/relationships/hyperlink" Target="http://www.uhaul.com/reservations/RatesTrucks.asp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pageSetUpPr fitToPage="1"/>
  </sheetPr>
  <dimension ref="A1:K41"/>
  <sheetViews>
    <sheetView zoomScale="90" zoomScaleNormal="90" zoomScalePageLayoutView="90" workbookViewId="0">
      <selection activeCell="C16" sqref="C16"/>
    </sheetView>
  </sheetViews>
  <sheetFormatPr baseColWidth="10" defaultColWidth="0" defaultRowHeight="16" zeroHeight="1" x14ac:dyDescent="0.2"/>
  <cols>
    <col min="1" max="1" width="0.6640625" style="1" customWidth="1"/>
    <col min="2" max="2" width="1.5" style="1" customWidth="1"/>
    <col min="3" max="3" width="24.5" style="1" customWidth="1"/>
    <col min="4" max="4" width="20.5" style="1" customWidth="1"/>
    <col min="5" max="5" width="14.1640625" style="1" customWidth="1"/>
    <col min="6" max="6" width="6.33203125" style="1" customWidth="1"/>
    <col min="7" max="7" width="22.6640625" style="1" customWidth="1"/>
    <col min="8" max="8" width="14.83203125" style="1" customWidth="1"/>
    <col min="9" max="9" width="19.5" style="1" customWidth="1"/>
    <col min="10" max="10" width="1.5" style="1" customWidth="1"/>
    <col min="11" max="11" width="0.6640625" style="1" customWidth="1"/>
    <col min="12" max="16384" width="0" style="1" hidden="1"/>
  </cols>
  <sheetData>
    <row r="1" spans="1:11" s="7" customFormat="1" ht="3.75" customHeight="1" x14ac:dyDescent="0.2">
      <c r="A1" s="2"/>
      <c r="B1" s="3"/>
      <c r="C1" s="4"/>
      <c r="D1" s="4"/>
      <c r="E1" s="4"/>
      <c r="F1" s="4"/>
      <c r="G1" s="4"/>
      <c r="H1" s="4"/>
      <c r="I1" s="4"/>
      <c r="J1" s="5"/>
      <c r="K1" s="6"/>
    </row>
    <row r="2" spans="1:11" s="7" customFormat="1" ht="7.5" customHeight="1" x14ac:dyDescent="0.2">
      <c r="A2" s="8"/>
      <c r="B2" s="9"/>
      <c r="J2" s="10"/>
      <c r="K2" s="11"/>
    </row>
    <row r="3" spans="1:11" s="7" customFormat="1" ht="23" x14ac:dyDescent="0.25">
      <c r="A3" s="8"/>
      <c r="B3" s="9"/>
      <c r="C3" s="330" t="s">
        <v>0</v>
      </c>
      <c r="D3" s="330"/>
      <c r="E3" s="330"/>
      <c r="F3" s="330"/>
      <c r="G3" s="330"/>
      <c r="H3" s="330"/>
      <c r="I3" s="330"/>
      <c r="J3" s="12"/>
      <c r="K3" s="13"/>
    </row>
    <row r="4" spans="1:11" s="7" customFormat="1" ht="18.75" customHeight="1" x14ac:dyDescent="0.25">
      <c r="A4" s="8"/>
      <c r="B4" s="9"/>
      <c r="C4" s="331" t="s">
        <v>1</v>
      </c>
      <c r="D4" s="331"/>
      <c r="E4" s="331"/>
      <c r="F4" s="331"/>
      <c r="G4" s="331"/>
      <c r="H4" s="331"/>
      <c r="I4" s="331"/>
      <c r="J4" s="12"/>
      <c r="K4" s="14"/>
    </row>
    <row r="5" spans="1:11" s="7" customFormat="1" ht="19.5" customHeight="1" x14ac:dyDescent="0.25">
      <c r="A5" s="8"/>
      <c r="B5" s="9"/>
      <c r="C5" s="332" t="s">
        <v>2</v>
      </c>
      <c r="D5" s="332"/>
      <c r="E5" s="332"/>
      <c r="F5" s="332"/>
      <c r="G5" s="332"/>
      <c r="H5" s="332"/>
      <c r="I5" s="332"/>
      <c r="J5" s="15"/>
      <c r="K5" s="14"/>
    </row>
    <row r="6" spans="1:11" s="7" customFormat="1" ht="6" customHeight="1" x14ac:dyDescent="0.2">
      <c r="A6" s="8"/>
      <c r="B6" s="9"/>
      <c r="C6" s="322"/>
      <c r="D6" s="322"/>
      <c r="E6" s="322"/>
      <c r="F6" s="322"/>
      <c r="G6" s="322"/>
      <c r="H6" s="322"/>
      <c r="I6" s="322"/>
      <c r="J6" s="16"/>
      <c r="K6" s="11"/>
    </row>
    <row r="7" spans="1:11" s="7" customFormat="1" ht="15" customHeight="1" x14ac:dyDescent="0.2">
      <c r="A7" s="8"/>
      <c r="B7" s="9"/>
      <c r="C7" s="333" t="s">
        <v>3</v>
      </c>
      <c r="D7" s="333"/>
      <c r="E7" s="333"/>
      <c r="F7" s="333"/>
      <c r="G7" s="333"/>
      <c r="H7" s="333"/>
      <c r="I7" s="333"/>
      <c r="J7" s="17"/>
      <c r="K7" s="18"/>
    </row>
    <row r="8" spans="1:11" s="7" customFormat="1" x14ac:dyDescent="0.2">
      <c r="A8" s="8"/>
      <c r="B8" s="9"/>
      <c r="C8" s="333"/>
      <c r="D8" s="333"/>
      <c r="E8" s="333"/>
      <c r="F8" s="333"/>
      <c r="G8" s="333"/>
      <c r="H8" s="333"/>
      <c r="I8" s="333"/>
      <c r="J8" s="17"/>
      <c r="K8" s="18"/>
    </row>
    <row r="9" spans="1:11" s="7" customFormat="1" ht="9" customHeight="1" x14ac:dyDescent="0.2">
      <c r="A9" s="8"/>
      <c r="B9" s="9"/>
      <c r="C9" s="322"/>
      <c r="D9" s="322"/>
      <c r="E9" s="322"/>
      <c r="F9" s="322"/>
      <c r="G9" s="322"/>
      <c r="H9" s="322"/>
      <c r="I9" s="322"/>
      <c r="J9" s="16"/>
      <c r="K9" s="11"/>
    </row>
    <row r="10" spans="1:11" s="7" customFormat="1" ht="17" x14ac:dyDescent="0.2">
      <c r="A10" s="8"/>
      <c r="B10" s="9"/>
      <c r="C10" s="326" t="s">
        <v>4</v>
      </c>
      <c r="D10" s="326"/>
      <c r="E10" s="326"/>
      <c r="F10" s="326"/>
      <c r="G10" s="326"/>
      <c r="H10" s="326"/>
      <c r="I10" s="326"/>
      <c r="J10" s="19"/>
      <c r="K10" s="14"/>
    </row>
    <row r="11" spans="1:11" s="7" customFormat="1" ht="3.75" customHeight="1" x14ac:dyDescent="0.2">
      <c r="A11" s="8"/>
      <c r="B11" s="9"/>
      <c r="C11" s="319"/>
      <c r="D11" s="319"/>
      <c r="E11" s="319"/>
      <c r="F11" s="319"/>
      <c r="G11" s="319"/>
      <c r="H11" s="319"/>
      <c r="I11" s="319"/>
      <c r="J11" s="21"/>
      <c r="K11" s="11"/>
    </row>
    <row r="12" spans="1:11" s="7" customFormat="1" ht="7.5" customHeight="1" x14ac:dyDescent="0.2">
      <c r="A12" s="8"/>
      <c r="B12" s="9"/>
      <c r="C12" s="22"/>
      <c r="I12" s="10"/>
      <c r="J12" s="10"/>
      <c r="K12" s="11"/>
    </row>
    <row r="13" spans="1:11" x14ac:dyDescent="0.2">
      <c r="A13" s="8"/>
      <c r="B13" s="9"/>
      <c r="C13" s="23" t="s">
        <v>5</v>
      </c>
      <c r="D13" s="327" t="s">
        <v>6</v>
      </c>
      <c r="E13" s="327"/>
      <c r="F13" s="328" t="s">
        <v>7</v>
      </c>
      <c r="G13" s="328"/>
      <c r="H13" s="328"/>
      <c r="I13" s="328"/>
      <c r="J13" s="16"/>
      <c r="K13" s="14"/>
    </row>
    <row r="14" spans="1:11" x14ac:dyDescent="0.2">
      <c r="A14" s="8"/>
      <c r="B14" s="9"/>
      <c r="C14" s="322"/>
      <c r="D14" s="322"/>
      <c r="E14" s="322"/>
      <c r="F14" s="322"/>
      <c r="G14" s="322"/>
      <c r="H14" s="322"/>
      <c r="I14" s="322"/>
      <c r="J14" s="16"/>
      <c r="K14" s="11"/>
    </row>
    <row r="15" spans="1:11" x14ac:dyDescent="0.2">
      <c r="A15" s="8"/>
      <c r="B15" s="9"/>
      <c r="C15" s="24" t="s">
        <v>8</v>
      </c>
      <c r="D15" s="25">
        <v>4</v>
      </c>
      <c r="E15" s="329"/>
      <c r="F15" s="329"/>
      <c r="G15" s="329"/>
      <c r="H15" s="329"/>
      <c r="I15" s="329"/>
      <c r="J15" s="16"/>
      <c r="K15" s="11"/>
    </row>
    <row r="16" spans="1:11" x14ac:dyDescent="0.2">
      <c r="A16" s="8"/>
      <c r="B16" s="9"/>
      <c r="C16" s="322"/>
      <c r="D16" s="322"/>
      <c r="E16" s="322"/>
      <c r="F16" s="322"/>
      <c r="G16" s="322"/>
      <c r="H16" s="322"/>
      <c r="I16" s="322"/>
      <c r="J16" s="16"/>
      <c r="K16" s="11"/>
    </row>
    <row r="17" spans="1:11" x14ac:dyDescent="0.2">
      <c r="A17" s="8"/>
      <c r="B17" s="9"/>
      <c r="C17" s="22" t="s">
        <v>9</v>
      </c>
      <c r="D17" s="323" t="s">
        <v>10</v>
      </c>
      <c r="E17" s="323"/>
      <c r="F17" s="323"/>
      <c r="G17" s="324" t="s">
        <v>7</v>
      </c>
      <c r="H17" s="324"/>
      <c r="I17" s="324"/>
      <c r="J17" s="16"/>
      <c r="K17" s="26"/>
    </row>
    <row r="18" spans="1:11" x14ac:dyDescent="0.2">
      <c r="A18" s="8"/>
      <c r="B18" s="9"/>
      <c r="C18" s="322"/>
      <c r="D18" s="322"/>
      <c r="E18" s="322"/>
      <c r="F18" s="322"/>
      <c r="G18" s="322"/>
      <c r="H18" s="322"/>
      <c r="I18" s="322"/>
      <c r="J18" s="16"/>
      <c r="K18" s="26"/>
    </row>
    <row r="19" spans="1:11" x14ac:dyDescent="0.2">
      <c r="A19" s="8"/>
      <c r="B19" s="9"/>
      <c r="C19" s="27" t="s">
        <v>11</v>
      </c>
      <c r="D19" s="318" t="s">
        <v>12</v>
      </c>
      <c r="E19" s="318"/>
      <c r="F19" s="318"/>
      <c r="G19" s="318"/>
      <c r="H19" s="318"/>
      <c r="I19" s="318"/>
      <c r="J19" s="28"/>
      <c r="K19" s="26"/>
    </row>
    <row r="20" spans="1:11" x14ac:dyDescent="0.2">
      <c r="A20" s="8"/>
      <c r="B20" s="9"/>
      <c r="C20" s="325"/>
      <c r="D20" s="325"/>
      <c r="E20" s="325"/>
      <c r="F20" s="325"/>
      <c r="G20" s="325"/>
      <c r="H20" s="325"/>
      <c r="I20" s="325"/>
      <c r="J20" s="16"/>
      <c r="K20" s="26"/>
    </row>
    <row r="21" spans="1:11" x14ac:dyDescent="0.2">
      <c r="A21" s="8"/>
      <c r="B21" s="9"/>
      <c r="C21" s="27" t="s">
        <v>13</v>
      </c>
      <c r="D21" s="317" t="s">
        <v>14</v>
      </c>
      <c r="E21" s="317"/>
      <c r="F21" s="7"/>
      <c r="G21" s="29" t="s">
        <v>15</v>
      </c>
      <c r="H21" s="321" t="s">
        <v>16</v>
      </c>
      <c r="I21" s="321"/>
      <c r="J21" s="28"/>
      <c r="K21" s="26"/>
    </row>
    <row r="22" spans="1:11" x14ac:dyDescent="0.2">
      <c r="A22" s="8"/>
      <c r="B22" s="9"/>
      <c r="C22" s="322"/>
      <c r="D22" s="322"/>
      <c r="E22" s="322"/>
      <c r="F22" s="322"/>
      <c r="G22" s="322"/>
      <c r="H22" s="322"/>
      <c r="I22" s="322"/>
      <c r="J22" s="16"/>
      <c r="K22" s="26"/>
    </row>
    <row r="23" spans="1:11" x14ac:dyDescent="0.2">
      <c r="A23" s="8"/>
      <c r="B23" s="9"/>
      <c r="C23" s="27" t="s">
        <v>17</v>
      </c>
      <c r="D23" s="317" t="s">
        <v>18</v>
      </c>
      <c r="E23" s="317"/>
      <c r="F23" s="7"/>
      <c r="G23" s="29" t="s">
        <v>19</v>
      </c>
      <c r="H23" s="318" t="s">
        <v>20</v>
      </c>
      <c r="I23" s="318"/>
      <c r="J23" s="28"/>
      <c r="K23" s="26"/>
    </row>
    <row r="24" spans="1:11" x14ac:dyDescent="0.2">
      <c r="A24" s="8"/>
      <c r="B24" s="9"/>
      <c r="C24" s="322"/>
      <c r="D24" s="322"/>
      <c r="E24" s="322"/>
      <c r="F24" s="322"/>
      <c r="G24" s="322"/>
      <c r="H24" s="322"/>
      <c r="I24" s="322"/>
      <c r="J24" s="16"/>
      <c r="K24" s="26"/>
    </row>
    <row r="25" spans="1:11" x14ac:dyDescent="0.2">
      <c r="A25" s="8"/>
      <c r="B25" s="9"/>
      <c r="C25" s="27" t="s">
        <v>21</v>
      </c>
      <c r="D25" s="317" t="s">
        <v>22</v>
      </c>
      <c r="E25" s="317"/>
      <c r="F25" s="7"/>
      <c r="G25" s="29" t="s">
        <v>23</v>
      </c>
      <c r="H25" s="318" t="s">
        <v>24</v>
      </c>
      <c r="I25" s="318"/>
      <c r="J25" s="28"/>
      <c r="K25" s="26"/>
    </row>
    <row r="26" spans="1:11" ht="7.5" customHeight="1" x14ac:dyDescent="0.2">
      <c r="A26" s="8"/>
      <c r="B26" s="9"/>
      <c r="C26" s="22"/>
      <c r="F26" s="7"/>
      <c r="G26" s="7"/>
      <c r="I26" s="30"/>
      <c r="J26" s="30"/>
      <c r="K26" s="26"/>
    </row>
    <row r="27" spans="1:11" ht="3.75" customHeight="1" x14ac:dyDescent="0.2">
      <c r="A27" s="8"/>
      <c r="B27" s="9"/>
      <c r="C27" s="319"/>
      <c r="D27" s="319"/>
      <c r="E27" s="319"/>
      <c r="F27" s="319"/>
      <c r="G27" s="319"/>
      <c r="H27" s="319"/>
      <c r="I27" s="319"/>
      <c r="J27" s="21"/>
      <c r="K27" s="26"/>
    </row>
    <row r="28" spans="1:11" x14ac:dyDescent="0.2">
      <c r="A28" s="8"/>
      <c r="B28" s="9"/>
      <c r="C28" s="31"/>
      <c r="D28" s="32"/>
      <c r="E28" s="32"/>
      <c r="F28" s="32"/>
      <c r="G28" s="32"/>
      <c r="H28" s="32"/>
      <c r="I28" s="33"/>
      <c r="J28" s="30"/>
      <c r="K28" s="26"/>
    </row>
    <row r="29" spans="1:11" x14ac:dyDescent="0.2">
      <c r="A29" s="8"/>
      <c r="B29" s="9"/>
      <c r="C29" s="314" t="s">
        <v>25</v>
      </c>
      <c r="D29" s="314"/>
      <c r="E29" s="34">
        <v>4</v>
      </c>
      <c r="G29" s="320" t="s">
        <v>26</v>
      </c>
      <c r="H29" s="320"/>
      <c r="I29" s="35">
        <v>187</v>
      </c>
      <c r="J29" s="36"/>
      <c r="K29" s="26"/>
    </row>
    <row r="30" spans="1:11" x14ac:dyDescent="0.2">
      <c r="A30" s="8"/>
      <c r="B30" s="9"/>
      <c r="C30" s="31"/>
      <c r="D30" s="32"/>
      <c r="E30" s="32"/>
      <c r="F30" s="32"/>
      <c r="G30" s="32"/>
      <c r="H30" s="32"/>
      <c r="I30" s="33"/>
      <c r="J30" s="30"/>
      <c r="K30" s="26"/>
    </row>
    <row r="31" spans="1:11" x14ac:dyDescent="0.2">
      <c r="A31" s="8"/>
      <c r="B31" s="9"/>
      <c r="C31" s="314" t="s">
        <v>27</v>
      </c>
      <c r="D31" s="314"/>
      <c r="E31" s="37">
        <v>4482.78</v>
      </c>
      <c r="G31" s="320" t="s">
        <v>28</v>
      </c>
      <c r="H31" s="320"/>
      <c r="I31" s="35">
        <v>0</v>
      </c>
      <c r="J31" s="38"/>
      <c r="K31" s="26"/>
    </row>
    <row r="32" spans="1:11" x14ac:dyDescent="0.2">
      <c r="A32" s="8"/>
      <c r="B32" s="9"/>
      <c r="C32" s="31"/>
      <c r="D32" s="32"/>
      <c r="E32" s="32"/>
      <c r="F32" s="32"/>
      <c r="G32" s="32"/>
      <c r="H32" s="32"/>
      <c r="I32" s="33"/>
      <c r="J32" s="30"/>
      <c r="K32" s="26"/>
    </row>
    <row r="33" spans="1:11" x14ac:dyDescent="0.2">
      <c r="A33" s="8"/>
      <c r="B33" s="9"/>
      <c r="C33" s="314" t="s">
        <v>29</v>
      </c>
      <c r="D33" s="314"/>
      <c r="E33" s="37">
        <v>495</v>
      </c>
      <c r="G33" s="1" t="s">
        <v>30</v>
      </c>
      <c r="I33" s="35">
        <v>10</v>
      </c>
      <c r="J33" s="30"/>
      <c r="K33" s="26"/>
    </row>
    <row r="34" spans="1:11" x14ac:dyDescent="0.2">
      <c r="A34" s="8"/>
      <c r="B34" s="9"/>
      <c r="C34" s="31"/>
      <c r="D34" s="32"/>
      <c r="E34" s="32"/>
      <c r="F34" s="32"/>
      <c r="G34" s="32"/>
      <c r="H34" s="32"/>
      <c r="I34" s="33"/>
      <c r="J34" s="30"/>
      <c r="K34" s="26"/>
    </row>
    <row r="35" spans="1:11" x14ac:dyDescent="0.2">
      <c r="A35" s="8"/>
      <c r="B35" s="9"/>
      <c r="C35" s="314" t="s">
        <v>31</v>
      </c>
      <c r="D35" s="314"/>
      <c r="E35" s="37"/>
      <c r="G35" s="39" t="s">
        <v>32</v>
      </c>
      <c r="I35" s="40">
        <f>SUM(I29,I31,I33)</f>
        <v>197</v>
      </c>
      <c r="J35" s="30"/>
      <c r="K35" s="26"/>
    </row>
    <row r="36" spans="1:11" x14ac:dyDescent="0.2">
      <c r="A36" s="8"/>
      <c r="B36" s="9"/>
      <c r="C36" s="31"/>
      <c r="D36" s="32"/>
      <c r="E36" s="32"/>
      <c r="F36" s="32"/>
      <c r="G36" s="32"/>
      <c r="H36" s="32"/>
      <c r="I36" s="33"/>
      <c r="J36" s="30"/>
      <c r="K36" s="26"/>
    </row>
    <row r="37" spans="1:11" x14ac:dyDescent="0.2">
      <c r="A37" s="8"/>
      <c r="B37" s="9"/>
      <c r="C37" s="315" t="s">
        <v>33</v>
      </c>
      <c r="D37" s="315"/>
      <c r="E37" s="41">
        <v>120</v>
      </c>
      <c r="F37" s="316"/>
      <c r="G37" s="316"/>
      <c r="H37" s="316"/>
      <c r="I37" s="316"/>
      <c r="J37" s="30"/>
      <c r="K37" s="26"/>
    </row>
    <row r="38" spans="1:11" ht="7.5" customHeight="1" x14ac:dyDescent="0.2">
      <c r="A38" s="8"/>
      <c r="B38" s="42"/>
      <c r="C38" s="43"/>
      <c r="D38" s="44"/>
      <c r="E38" s="45"/>
      <c r="F38" s="44"/>
      <c r="G38" s="44"/>
      <c r="H38" s="44"/>
      <c r="I38" s="44"/>
      <c r="J38" s="46"/>
      <c r="K38" s="26"/>
    </row>
    <row r="39" spans="1:11" ht="3.75" customHeight="1" x14ac:dyDescent="0.2">
      <c r="A39" s="47"/>
      <c r="B39" s="48"/>
      <c r="C39" s="49"/>
      <c r="D39" s="49"/>
      <c r="E39" s="49"/>
      <c r="F39" s="49"/>
      <c r="G39" s="49"/>
      <c r="H39" s="49"/>
      <c r="I39" s="49"/>
      <c r="J39" s="49"/>
      <c r="K39" s="50"/>
    </row>
    <row r="40" spans="1:11" hidden="1" x14ac:dyDescent="0.2"/>
    <row r="41" spans="1:11" hidden="1" x14ac:dyDescent="0.2"/>
  </sheetData>
  <sheetProtection sheet="1"/>
  <mergeCells count="35">
    <mergeCell ref="C3:I3"/>
    <mergeCell ref="C4:I4"/>
    <mergeCell ref="C5:I5"/>
    <mergeCell ref="C6:I6"/>
    <mergeCell ref="C7:I8"/>
    <mergeCell ref="C9:I9"/>
    <mergeCell ref="C10:I10"/>
    <mergeCell ref="C11:I11"/>
    <mergeCell ref="D13:E13"/>
    <mergeCell ref="F13:I13"/>
    <mergeCell ref="C14:I14"/>
    <mergeCell ref="E15:I15"/>
    <mergeCell ref="C16:I16"/>
    <mergeCell ref="D17:F17"/>
    <mergeCell ref="G17:I17"/>
    <mergeCell ref="C18:I18"/>
    <mergeCell ref="D19:I19"/>
    <mergeCell ref="C20:I20"/>
    <mergeCell ref="G31:H31"/>
    <mergeCell ref="D21:E21"/>
    <mergeCell ref="H21:I21"/>
    <mergeCell ref="C22:I22"/>
    <mergeCell ref="D23:E23"/>
    <mergeCell ref="H23:I23"/>
    <mergeCell ref="C24:I24"/>
    <mergeCell ref="C33:D33"/>
    <mergeCell ref="C35:D35"/>
    <mergeCell ref="C37:D37"/>
    <mergeCell ref="F37:I37"/>
    <mergeCell ref="D25:E25"/>
    <mergeCell ref="H25:I25"/>
    <mergeCell ref="C27:I27"/>
    <mergeCell ref="C29:D29"/>
    <mergeCell ref="G29:H29"/>
    <mergeCell ref="C31:D31"/>
  </mergeCells>
  <dataValidations count="2">
    <dataValidation type="list" allowBlank="1" showErrorMessage="1" errorTitle="Choose from List" promptTitle="Choose from List" prompt="Choose from List" sqref="D17:F17">
      <formula1>Category</formula1>
      <formula2>0</formula2>
    </dataValidation>
    <dataValidation type="list" allowBlank="1" showErrorMessage="1" errorTitle="Choose from dropdown" promptTitle="Choose from List" sqref="D13:E13">
      <formula1>Type</formula1>
      <formula2>0</formula2>
    </dataValidation>
  </dataValidations>
  <hyperlinks>
    <hyperlink ref="H21" r:id="rId1"/>
  </hyperlinks>
  <printOptions horizontalCentered="1"/>
  <pageMargins left="0.25" right="0.25" top="0.75" bottom="0.75" header="0.51180555555555551" footer="0.51180555555555551"/>
  <pageSetup firstPageNumber="0" orientation="portrait" horizontalDpi="3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pageSetUpPr fitToPage="1"/>
  </sheetPr>
  <dimension ref="A1:L29"/>
  <sheetViews>
    <sheetView topLeftCell="A10" zoomScale="90" zoomScaleNormal="90" zoomScalePageLayoutView="90" workbookViewId="0">
      <selection activeCell="C14" sqref="C14"/>
    </sheetView>
  </sheetViews>
  <sheetFormatPr baseColWidth="10" defaultColWidth="0" defaultRowHeight="16" zeroHeight="1" x14ac:dyDescent="0.2"/>
  <cols>
    <col min="1" max="1" width="0.6640625" style="1" customWidth="1"/>
    <col min="2" max="2" width="1.5" style="1" customWidth="1"/>
    <col min="3" max="9" width="15.6640625" style="1" customWidth="1"/>
    <col min="10" max="10" width="1.5" style="1" customWidth="1"/>
    <col min="11" max="11" width="0.6640625" style="1" customWidth="1"/>
    <col min="12" max="12" width="0" style="7" hidden="1"/>
    <col min="13" max="16384" width="0" style="1" hidden="1"/>
  </cols>
  <sheetData>
    <row r="1" spans="1:11" s="7" customFormat="1" ht="3.75" customHeight="1" x14ac:dyDescent="0.2">
      <c r="A1" s="51"/>
      <c r="B1" s="3"/>
      <c r="C1" s="4"/>
      <c r="D1" s="4"/>
      <c r="E1" s="4"/>
      <c r="F1" s="4"/>
      <c r="G1" s="4"/>
      <c r="H1" s="4"/>
      <c r="I1" s="4"/>
      <c r="J1" s="5"/>
      <c r="K1" s="51"/>
    </row>
    <row r="2" spans="1:11" s="7" customFormat="1" ht="7.5" customHeight="1" x14ac:dyDescent="0.2">
      <c r="A2" s="51"/>
      <c r="B2" s="9"/>
      <c r="J2" s="10"/>
      <c r="K2" s="51"/>
    </row>
    <row r="3" spans="1:11" ht="18.75" customHeight="1" x14ac:dyDescent="0.2">
      <c r="A3" s="51"/>
      <c r="B3" s="9"/>
      <c r="C3" s="336" t="s">
        <v>34</v>
      </c>
      <c r="D3" s="336"/>
      <c r="E3" s="336"/>
      <c r="F3" s="336"/>
      <c r="G3" s="336"/>
      <c r="H3" s="336"/>
      <c r="I3" s="336"/>
      <c r="J3" s="10"/>
      <c r="K3" s="51"/>
    </row>
    <row r="4" spans="1:11" ht="27.75" customHeight="1" x14ac:dyDescent="0.2">
      <c r="A4" s="51"/>
      <c r="B4" s="9"/>
      <c r="C4" s="337" t="s">
        <v>35</v>
      </c>
      <c r="D4" s="337"/>
      <c r="E4" s="337"/>
      <c r="F4" s="337"/>
      <c r="G4" s="337"/>
      <c r="H4" s="337"/>
      <c r="I4" s="337"/>
      <c r="J4" s="52"/>
      <c r="K4" s="53"/>
    </row>
    <row r="5" spans="1:11" ht="27.75" customHeight="1" x14ac:dyDescent="0.2">
      <c r="A5" s="51"/>
      <c r="B5" s="9"/>
      <c r="C5" s="337"/>
      <c r="D5" s="337"/>
      <c r="E5" s="337"/>
      <c r="F5" s="337"/>
      <c r="G5" s="337"/>
      <c r="H5" s="337"/>
      <c r="I5" s="337"/>
      <c r="J5" s="52"/>
      <c r="K5" s="53"/>
    </row>
    <row r="6" spans="1:11" ht="27.75" customHeight="1" x14ac:dyDescent="0.2">
      <c r="A6" s="51"/>
      <c r="B6" s="9"/>
      <c r="C6" s="337"/>
      <c r="D6" s="337"/>
      <c r="E6" s="337"/>
      <c r="F6" s="337"/>
      <c r="G6" s="337"/>
      <c r="H6" s="337"/>
      <c r="I6" s="337"/>
      <c r="J6" s="52"/>
      <c r="K6" s="53"/>
    </row>
    <row r="7" spans="1:11" ht="27.75" customHeight="1" x14ac:dyDescent="0.2">
      <c r="A7" s="51"/>
      <c r="B7" s="9"/>
      <c r="C7" s="337"/>
      <c r="D7" s="337"/>
      <c r="E7" s="337"/>
      <c r="F7" s="337"/>
      <c r="G7" s="337"/>
      <c r="H7" s="337"/>
      <c r="I7" s="337"/>
      <c r="J7" s="52"/>
      <c r="K7" s="53"/>
    </row>
    <row r="8" spans="1:11" s="1" customFormat="1" ht="18.75" customHeight="1" x14ac:dyDescent="0.2">
      <c r="A8" s="51"/>
      <c r="B8" s="9"/>
      <c r="C8" s="334" t="s">
        <v>36</v>
      </c>
      <c r="D8" s="334"/>
      <c r="E8" s="334"/>
      <c r="F8" s="334"/>
      <c r="G8" s="334"/>
      <c r="H8" s="334"/>
      <c r="I8" s="334"/>
      <c r="J8" s="16"/>
      <c r="K8" s="54"/>
    </row>
    <row r="9" spans="1:11" s="1" customFormat="1" ht="27.75" customHeight="1" x14ac:dyDescent="0.2">
      <c r="A9" s="51"/>
      <c r="B9" s="9"/>
      <c r="C9" s="335" t="s">
        <v>37</v>
      </c>
      <c r="D9" s="335"/>
      <c r="E9" s="335"/>
      <c r="F9" s="335"/>
      <c r="G9" s="335"/>
      <c r="H9" s="335"/>
      <c r="I9" s="335"/>
      <c r="J9" s="16"/>
      <c r="K9" s="54"/>
    </row>
    <row r="10" spans="1:11" s="1" customFormat="1" ht="27.75" customHeight="1" x14ac:dyDescent="0.2">
      <c r="A10" s="51"/>
      <c r="B10" s="9"/>
      <c r="C10" s="335"/>
      <c r="D10" s="335"/>
      <c r="E10" s="335"/>
      <c r="F10" s="335"/>
      <c r="G10" s="335"/>
      <c r="H10" s="335"/>
      <c r="I10" s="335"/>
      <c r="J10" s="16"/>
      <c r="K10" s="54"/>
    </row>
    <row r="11" spans="1:11" s="1" customFormat="1" ht="27.75" customHeight="1" x14ac:dyDescent="0.2">
      <c r="A11" s="51"/>
      <c r="B11" s="9"/>
      <c r="C11" s="335"/>
      <c r="D11" s="335"/>
      <c r="E11" s="335"/>
      <c r="F11" s="335"/>
      <c r="G11" s="335"/>
      <c r="H11" s="335"/>
      <c r="I11" s="335"/>
      <c r="J11" s="16"/>
      <c r="K11" s="54"/>
    </row>
    <row r="12" spans="1:11" s="1" customFormat="1" ht="27.75" customHeight="1" x14ac:dyDescent="0.2">
      <c r="A12" s="51"/>
      <c r="B12" s="9"/>
      <c r="C12" s="335"/>
      <c r="D12" s="335"/>
      <c r="E12" s="335"/>
      <c r="F12" s="335"/>
      <c r="G12" s="335"/>
      <c r="H12" s="335"/>
      <c r="I12" s="335"/>
      <c r="J12" s="16"/>
      <c r="K12" s="54"/>
    </row>
    <row r="13" spans="1:11" s="1" customFormat="1" ht="18.75" customHeight="1" x14ac:dyDescent="0.2">
      <c r="A13" s="51"/>
      <c r="B13" s="9"/>
      <c r="C13" s="334" t="s">
        <v>38</v>
      </c>
      <c r="D13" s="334"/>
      <c r="E13" s="334"/>
      <c r="F13" s="334"/>
      <c r="G13" s="334"/>
      <c r="H13" s="334"/>
      <c r="I13" s="334"/>
      <c r="J13" s="16"/>
      <c r="K13" s="54"/>
    </row>
    <row r="14" spans="1:11" s="1" customFormat="1" ht="27.75" customHeight="1" x14ac:dyDescent="0.2">
      <c r="A14" s="51"/>
      <c r="B14" s="9"/>
      <c r="C14" s="335" t="s">
        <v>39</v>
      </c>
      <c r="D14" s="335"/>
      <c r="E14" s="335"/>
      <c r="F14" s="335"/>
      <c r="G14" s="335"/>
      <c r="H14" s="335"/>
      <c r="I14" s="335"/>
      <c r="J14" s="16"/>
      <c r="K14" s="54"/>
    </row>
    <row r="15" spans="1:11" s="1" customFormat="1" ht="27.75" customHeight="1" x14ac:dyDescent="0.2">
      <c r="A15" s="51"/>
      <c r="B15" s="9"/>
      <c r="C15" s="335"/>
      <c r="D15" s="335"/>
      <c r="E15" s="335"/>
      <c r="F15" s="335"/>
      <c r="G15" s="335"/>
      <c r="H15" s="335"/>
      <c r="I15" s="335"/>
      <c r="J15" s="16"/>
      <c r="K15" s="54"/>
    </row>
    <row r="16" spans="1:11" s="1" customFormat="1" ht="27.75" customHeight="1" x14ac:dyDescent="0.2">
      <c r="A16" s="51"/>
      <c r="B16" s="9"/>
      <c r="C16" s="335"/>
      <c r="D16" s="335"/>
      <c r="E16" s="335"/>
      <c r="F16" s="335"/>
      <c r="G16" s="335"/>
      <c r="H16" s="335"/>
      <c r="I16" s="335"/>
      <c r="J16" s="16"/>
      <c r="K16" s="54"/>
    </row>
    <row r="17" spans="1:11" s="1" customFormat="1" ht="27.75" customHeight="1" x14ac:dyDescent="0.2">
      <c r="A17" s="51"/>
      <c r="B17" s="9"/>
      <c r="C17" s="335"/>
      <c r="D17" s="335"/>
      <c r="E17" s="335"/>
      <c r="F17" s="335"/>
      <c r="G17" s="335"/>
      <c r="H17" s="335"/>
      <c r="I17" s="335"/>
      <c r="J17" s="16"/>
      <c r="K17" s="54"/>
    </row>
    <row r="18" spans="1:11" s="1" customFormat="1" ht="18.75" customHeight="1" x14ac:dyDescent="0.2">
      <c r="A18" s="51"/>
      <c r="B18" s="9"/>
      <c r="C18" s="334" t="s">
        <v>40</v>
      </c>
      <c r="D18" s="334"/>
      <c r="E18" s="334"/>
      <c r="F18" s="334"/>
      <c r="G18" s="334"/>
      <c r="H18" s="334"/>
      <c r="I18" s="334"/>
      <c r="J18" s="16"/>
      <c r="K18" s="54"/>
    </row>
    <row r="19" spans="1:11" s="1" customFormat="1" ht="27.75" customHeight="1" x14ac:dyDescent="0.2">
      <c r="A19" s="51"/>
      <c r="B19" s="9"/>
      <c r="C19" s="335" t="s">
        <v>41</v>
      </c>
      <c r="D19" s="335"/>
      <c r="E19" s="335"/>
      <c r="F19" s="335"/>
      <c r="G19" s="335"/>
      <c r="H19" s="335"/>
      <c r="I19" s="335"/>
      <c r="J19" s="16"/>
      <c r="K19" s="54"/>
    </row>
    <row r="20" spans="1:11" s="1" customFormat="1" ht="27.75" customHeight="1" x14ac:dyDescent="0.2">
      <c r="A20" s="51"/>
      <c r="B20" s="9"/>
      <c r="C20" s="335"/>
      <c r="D20" s="335"/>
      <c r="E20" s="335"/>
      <c r="F20" s="335"/>
      <c r="G20" s="335"/>
      <c r="H20" s="335"/>
      <c r="I20" s="335"/>
      <c r="J20" s="16"/>
      <c r="K20" s="54"/>
    </row>
    <row r="21" spans="1:11" s="1" customFormat="1" ht="27.75" customHeight="1" x14ac:dyDescent="0.2">
      <c r="A21" s="51"/>
      <c r="B21" s="9"/>
      <c r="C21" s="335"/>
      <c r="D21" s="335"/>
      <c r="E21" s="335"/>
      <c r="F21" s="335"/>
      <c r="G21" s="335"/>
      <c r="H21" s="335"/>
      <c r="I21" s="335"/>
      <c r="J21" s="16"/>
      <c r="K21" s="54"/>
    </row>
    <row r="22" spans="1:11" s="1" customFormat="1" ht="27.75" customHeight="1" x14ac:dyDescent="0.2">
      <c r="A22" s="51"/>
      <c r="B22" s="9"/>
      <c r="C22" s="335"/>
      <c r="D22" s="335"/>
      <c r="E22" s="335"/>
      <c r="F22" s="335"/>
      <c r="G22" s="335"/>
      <c r="H22" s="335"/>
      <c r="I22" s="335"/>
      <c r="J22" s="38"/>
      <c r="K22" s="54"/>
    </row>
    <row r="23" spans="1:11" s="1" customFormat="1" ht="18.75" customHeight="1" x14ac:dyDescent="0.2">
      <c r="A23" s="51"/>
      <c r="B23" s="9"/>
      <c r="C23" s="334" t="s">
        <v>42</v>
      </c>
      <c r="D23" s="334"/>
      <c r="E23" s="334"/>
      <c r="F23" s="334"/>
      <c r="G23" s="334"/>
      <c r="H23" s="334"/>
      <c r="I23" s="334"/>
      <c r="J23" s="16"/>
      <c r="K23" s="54"/>
    </row>
    <row r="24" spans="1:11" s="1" customFormat="1" ht="27.75" customHeight="1" x14ac:dyDescent="0.2">
      <c r="A24" s="51"/>
      <c r="B24" s="9"/>
      <c r="C24" s="335" t="s">
        <v>43</v>
      </c>
      <c r="D24" s="335"/>
      <c r="E24" s="335"/>
      <c r="F24" s="335"/>
      <c r="G24" s="335"/>
      <c r="H24" s="335"/>
      <c r="I24" s="335"/>
      <c r="J24" s="16"/>
      <c r="K24" s="54"/>
    </row>
    <row r="25" spans="1:11" s="1" customFormat="1" ht="27.75" customHeight="1" x14ac:dyDescent="0.2">
      <c r="A25" s="51"/>
      <c r="B25" s="9"/>
      <c r="C25" s="335"/>
      <c r="D25" s="335"/>
      <c r="E25" s="335"/>
      <c r="F25" s="335"/>
      <c r="G25" s="335"/>
      <c r="H25" s="335"/>
      <c r="I25" s="335"/>
      <c r="J25" s="16"/>
      <c r="K25" s="54"/>
    </row>
    <row r="26" spans="1:11" s="1" customFormat="1" ht="27.75" customHeight="1" x14ac:dyDescent="0.2">
      <c r="A26" s="51"/>
      <c r="B26" s="9"/>
      <c r="C26" s="335"/>
      <c r="D26" s="335"/>
      <c r="E26" s="335"/>
      <c r="F26" s="335"/>
      <c r="G26" s="335"/>
      <c r="H26" s="335"/>
      <c r="I26" s="335"/>
      <c r="J26" s="16"/>
      <c r="K26" s="54"/>
    </row>
    <row r="27" spans="1:11" s="1" customFormat="1" ht="27.75" customHeight="1" x14ac:dyDescent="0.2">
      <c r="A27" s="51"/>
      <c r="B27" s="9"/>
      <c r="C27" s="335"/>
      <c r="D27" s="335"/>
      <c r="E27" s="335"/>
      <c r="F27" s="335"/>
      <c r="G27" s="335"/>
      <c r="H27" s="335"/>
      <c r="I27" s="335"/>
      <c r="J27" s="16"/>
      <c r="K27" s="54"/>
    </row>
    <row r="28" spans="1:11" s="1" customFormat="1" ht="7.5" customHeight="1" x14ac:dyDescent="0.2">
      <c r="A28" s="51"/>
      <c r="B28" s="42"/>
      <c r="C28" s="43"/>
      <c r="D28" s="44"/>
      <c r="E28" s="45"/>
      <c r="F28" s="44"/>
      <c r="G28" s="44"/>
      <c r="H28" s="44"/>
      <c r="I28" s="44"/>
      <c r="J28" s="46"/>
      <c r="K28" s="54"/>
    </row>
    <row r="29" spans="1:11" s="1" customFormat="1" ht="3.75" customHeight="1" x14ac:dyDescent="0.2">
      <c r="A29" s="51"/>
      <c r="B29" s="51"/>
      <c r="C29" s="54"/>
      <c r="D29" s="54"/>
      <c r="E29" s="54"/>
      <c r="F29" s="54"/>
      <c r="G29" s="54"/>
      <c r="H29" s="54"/>
      <c r="I29" s="54"/>
      <c r="J29" s="54"/>
      <c r="K29" s="54"/>
    </row>
  </sheetData>
  <sheetProtection sheet="1"/>
  <mergeCells count="10">
    <mergeCell ref="C18:I18"/>
    <mergeCell ref="C19:I22"/>
    <mergeCell ref="C23:I23"/>
    <mergeCell ref="C24:I27"/>
    <mergeCell ref="C3:I3"/>
    <mergeCell ref="C4:I7"/>
    <mergeCell ref="C8:I8"/>
    <mergeCell ref="C9:I12"/>
    <mergeCell ref="C13:I13"/>
    <mergeCell ref="C14:I17"/>
  </mergeCells>
  <dataValidations count="2">
    <dataValidation type="textLength" operator="lessThanOrEqual" allowBlank="1" showInputMessage="1" showErrorMessage="1" errorTitle="Character Limit Exceeded" error="No more than 100 characters!" promptTitle="Character Limit" prompt="No more than 1000 characters." sqref="C4:I7">
      <formula1>1000</formula1>
      <formula2>0</formula2>
    </dataValidation>
    <dataValidation type="textLength" operator="lessThanOrEqual" allowBlank="1" showInputMessage="1" showErrorMessage="1" errorTitle="Character Limit Exceeded" error="No more than 500 characters!" promptTitle="Character Limit" prompt="No more than 5000 characters." sqref="C9:I12 C14:I17 C19:I22 C24:I27">
      <formula1>5000</formula1>
      <formula2>0</formula2>
    </dataValidation>
  </dataValidations>
  <printOptions horizontalCentered="1"/>
  <pageMargins left="0.25" right="0.25" top="0.5" bottom="0.5" header="0.51180555555555551" footer="0.51180555555555551"/>
  <pageSetup firstPageNumber="0" orientation="portrait" horizontalDpi="300" verticalDpi="30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Q65536"/>
  <sheetViews>
    <sheetView tabSelected="1" topLeftCell="B6" zoomScale="93" zoomScaleNormal="93" zoomScalePageLayoutView="93" workbookViewId="0">
      <selection activeCell="N14" sqref="N14"/>
    </sheetView>
  </sheetViews>
  <sheetFormatPr baseColWidth="10" defaultColWidth="0" defaultRowHeight="16" x14ac:dyDescent="0.2"/>
  <cols>
    <col min="1" max="1" width="0.6640625" style="55" customWidth="1"/>
    <col min="2" max="2" width="1.5" style="55" customWidth="1"/>
    <col min="3" max="3" width="30.33203125" style="56" customWidth="1"/>
    <col min="4" max="4" width="58.5" style="56" customWidth="1"/>
    <col min="5" max="5" width="14" style="56" customWidth="1"/>
    <col min="6" max="6" width="15.5" style="56" customWidth="1"/>
    <col min="7" max="7" width="3.1640625" style="56" customWidth="1"/>
    <col min="8" max="8" width="1.5" style="55" customWidth="1"/>
    <col min="9" max="10" width="0.6640625" style="55" customWidth="1"/>
    <col min="11" max="11" width="1.5" style="55" customWidth="1"/>
    <col min="12" max="12" width="16.5" style="140" customWidth="1"/>
    <col min="13" max="13" width="21.5" style="56" customWidth="1"/>
    <col min="14" max="14" width="19.83203125" style="56" customWidth="1"/>
    <col min="15" max="15" width="1.5" style="55" customWidth="1"/>
    <col min="16" max="16" width="0.6640625" style="55" customWidth="1"/>
    <col min="17" max="16384" width="0" style="56" hidden="1"/>
  </cols>
  <sheetData>
    <row r="1" spans="1:16" s="58" customFormat="1" ht="3.75" customHeight="1" x14ac:dyDescent="0.2">
      <c r="A1" s="57"/>
      <c r="B1" s="4"/>
      <c r="C1" s="4"/>
      <c r="D1" s="4"/>
      <c r="E1" s="4"/>
      <c r="F1" s="4"/>
      <c r="G1" s="4"/>
      <c r="H1" s="5"/>
      <c r="I1" s="57"/>
      <c r="J1" s="4"/>
      <c r="K1" s="3"/>
      <c r="L1" s="133"/>
      <c r="M1" s="4"/>
      <c r="N1" s="4"/>
      <c r="O1" s="4"/>
      <c r="P1" s="57"/>
    </row>
    <row r="2" spans="1:16" s="58" customFormat="1" ht="7.5" customHeight="1" x14ac:dyDescent="0.2">
      <c r="A2" s="59"/>
      <c r="H2" s="60"/>
      <c r="I2" s="59"/>
      <c r="J2" s="51"/>
      <c r="K2" s="61"/>
      <c r="L2" s="134"/>
      <c r="M2" s="62"/>
      <c r="N2" s="62"/>
      <c r="O2" s="63"/>
      <c r="P2" s="59"/>
    </row>
    <row r="3" spans="1:16" s="58" customFormat="1" ht="12.75" customHeight="1" x14ac:dyDescent="0.2">
      <c r="A3" s="59"/>
      <c r="C3" s="342" t="s">
        <v>44</v>
      </c>
      <c r="D3" s="342"/>
      <c r="E3" s="342"/>
      <c r="F3" s="342"/>
      <c r="G3" s="342"/>
      <c r="H3" s="60"/>
      <c r="I3" s="59"/>
      <c r="J3" s="51"/>
      <c r="K3" s="9"/>
      <c r="L3" s="343" t="s">
        <v>45</v>
      </c>
      <c r="M3" s="343"/>
      <c r="N3" s="343"/>
      <c r="O3" s="60"/>
      <c r="P3" s="59"/>
    </row>
    <row r="4" spans="1:16" s="58" customFormat="1" ht="115.5" customHeight="1" x14ac:dyDescent="0.2">
      <c r="A4" s="59"/>
      <c r="C4" s="344" t="s">
        <v>46</v>
      </c>
      <c r="D4" s="344"/>
      <c r="E4" s="344"/>
      <c r="F4" s="344"/>
      <c r="G4" s="344"/>
      <c r="H4" s="60"/>
      <c r="I4" s="59"/>
      <c r="J4" s="51"/>
      <c r="K4" s="9"/>
      <c r="L4" s="343"/>
      <c r="M4" s="343"/>
      <c r="N4" s="343"/>
      <c r="O4" s="60"/>
      <c r="P4" s="59"/>
    </row>
    <row r="5" spans="1:16" s="58" customFormat="1" ht="7.5" customHeight="1" x14ac:dyDescent="0.2">
      <c r="A5" s="59"/>
      <c r="H5" s="60"/>
      <c r="I5" s="59"/>
      <c r="J5" s="51"/>
      <c r="K5" s="9"/>
      <c r="L5" s="345" t="s">
        <v>47</v>
      </c>
      <c r="M5" s="345"/>
      <c r="N5" s="346">
        <f>N14</f>
        <v>40450.36</v>
      </c>
      <c r="P5" s="59"/>
    </row>
    <row r="6" spans="1:16" ht="27" customHeight="1" x14ac:dyDescent="0.25">
      <c r="A6" s="59"/>
      <c r="B6" s="58"/>
      <c r="C6" s="347" t="s">
        <v>48</v>
      </c>
      <c r="D6" s="347"/>
      <c r="E6" s="347"/>
      <c r="F6" s="347"/>
      <c r="G6" s="347"/>
      <c r="H6" s="64"/>
      <c r="I6" s="65"/>
      <c r="J6" s="51"/>
      <c r="K6" s="9"/>
      <c r="L6" s="345"/>
      <c r="M6" s="345"/>
      <c r="N6" s="346"/>
      <c r="O6" s="58"/>
      <c r="P6" s="65"/>
    </row>
    <row r="7" spans="1:16" ht="23.25" customHeight="1" x14ac:dyDescent="0.25">
      <c r="A7" s="59"/>
      <c r="B7" s="58"/>
      <c r="C7" s="338" t="s">
        <v>49</v>
      </c>
      <c r="D7" s="338"/>
      <c r="E7" s="338"/>
      <c r="F7" s="338"/>
      <c r="G7" s="338"/>
      <c r="H7" s="64"/>
      <c r="I7" s="20"/>
      <c r="J7" s="51"/>
      <c r="K7" s="9"/>
      <c r="L7" s="135"/>
      <c r="M7" s="58"/>
      <c r="N7" s="58"/>
      <c r="O7" s="58"/>
      <c r="P7" s="20"/>
    </row>
    <row r="8" spans="1:16" ht="23" x14ac:dyDescent="0.25">
      <c r="A8" s="59"/>
      <c r="B8" s="58"/>
      <c r="C8" s="66" t="s">
        <v>50</v>
      </c>
      <c r="D8" s="67" t="s">
        <v>51</v>
      </c>
      <c r="E8" s="68" t="s">
        <v>52</v>
      </c>
      <c r="F8" s="67" t="s">
        <v>53</v>
      </c>
      <c r="G8" s="69" t="s">
        <v>54</v>
      </c>
      <c r="H8" s="64"/>
      <c r="I8" s="20"/>
      <c r="J8" s="51"/>
      <c r="K8" s="9"/>
      <c r="L8" s="136" t="s">
        <v>55</v>
      </c>
      <c r="M8" s="70" t="s">
        <v>56</v>
      </c>
      <c r="N8" s="71" t="s">
        <v>57</v>
      </c>
      <c r="O8" s="58"/>
      <c r="P8" s="20"/>
    </row>
    <row r="9" spans="1:16" ht="63" customHeight="1" x14ac:dyDescent="0.2">
      <c r="A9" s="59"/>
      <c r="B9" s="58"/>
      <c r="C9" s="72" t="s">
        <v>58</v>
      </c>
      <c r="D9" s="142" t="s">
        <v>95</v>
      </c>
      <c r="E9" s="143">
        <v>400</v>
      </c>
      <c r="F9" s="144">
        <v>400</v>
      </c>
      <c r="G9" s="145">
        <v>1</v>
      </c>
      <c r="H9" s="21"/>
      <c r="I9" s="59"/>
      <c r="J9" s="51"/>
      <c r="K9" s="9"/>
      <c r="L9" s="137">
        <f>400</f>
        <v>400</v>
      </c>
      <c r="M9" s="137"/>
      <c r="N9" s="137">
        <f>400</f>
        <v>400</v>
      </c>
      <c r="O9" s="58"/>
      <c r="P9" s="59"/>
    </row>
    <row r="10" spans="1:16" ht="63" customHeight="1" x14ac:dyDescent="0.2">
      <c r="A10" s="59"/>
      <c r="B10" s="58"/>
      <c r="C10" s="72" t="s">
        <v>59</v>
      </c>
      <c r="D10" s="142" t="s">
        <v>96</v>
      </c>
      <c r="E10" s="143"/>
      <c r="F10" s="144">
        <v>800</v>
      </c>
      <c r="G10" s="145">
        <v>2</v>
      </c>
      <c r="H10" s="76"/>
      <c r="I10" s="77"/>
      <c r="J10" s="51"/>
      <c r="K10" s="9"/>
      <c r="L10" s="137"/>
      <c r="M10" s="137" t="s">
        <v>461</v>
      </c>
      <c r="N10" s="137"/>
      <c r="O10" s="58"/>
      <c r="P10" s="77"/>
    </row>
    <row r="11" spans="1:16" ht="63" customHeight="1" x14ac:dyDescent="0.25">
      <c r="A11" s="59"/>
      <c r="B11" s="58"/>
      <c r="C11" s="72" t="s">
        <v>60</v>
      </c>
      <c r="D11" s="142" t="s">
        <v>97</v>
      </c>
      <c r="E11" s="143"/>
      <c r="F11" s="144">
        <v>39892.230000000003</v>
      </c>
      <c r="G11" s="145">
        <v>3</v>
      </c>
      <c r="H11" s="76"/>
      <c r="I11" s="77"/>
      <c r="J11" s="51"/>
      <c r="K11" s="9"/>
      <c r="L11" s="138">
        <v>31597.58</v>
      </c>
      <c r="M11" s="138" t="s">
        <v>483</v>
      </c>
      <c r="N11" s="138">
        <v>31597.58</v>
      </c>
      <c r="O11" s="79"/>
      <c r="P11" s="77"/>
    </row>
    <row r="12" spans="1:16" ht="63" customHeight="1" x14ac:dyDescent="0.25">
      <c r="A12" s="59"/>
      <c r="B12" s="58"/>
      <c r="C12" s="72" t="s">
        <v>61</v>
      </c>
      <c r="D12" s="142" t="s">
        <v>98</v>
      </c>
      <c r="E12" s="143">
        <v>10000</v>
      </c>
      <c r="F12" s="144">
        <v>790</v>
      </c>
      <c r="G12" s="145">
        <v>4</v>
      </c>
      <c r="H12" s="76"/>
      <c r="I12" s="77"/>
      <c r="J12" s="51"/>
      <c r="K12" s="9"/>
      <c r="L12" s="138">
        <v>625</v>
      </c>
      <c r="M12" s="138" t="s">
        <v>486</v>
      </c>
      <c r="N12" s="138">
        <v>625</v>
      </c>
      <c r="O12" s="79"/>
      <c r="P12" s="77"/>
    </row>
    <row r="13" spans="1:16" ht="63" customHeight="1" x14ac:dyDescent="0.25">
      <c r="A13" s="59"/>
      <c r="B13" s="58"/>
      <c r="C13" s="72" t="s">
        <v>62</v>
      </c>
      <c r="D13" s="142" t="s">
        <v>99</v>
      </c>
      <c r="E13" s="143">
        <v>8000</v>
      </c>
      <c r="F13" s="144">
        <v>7662.78</v>
      </c>
      <c r="G13" s="145">
        <v>5</v>
      </c>
      <c r="H13" s="76"/>
      <c r="I13" s="77"/>
      <c r="J13" s="51"/>
      <c r="K13" s="9"/>
      <c r="L13" s="138">
        <f>F13+165</f>
        <v>7827.78</v>
      </c>
      <c r="M13" s="138" t="s">
        <v>487</v>
      </c>
      <c r="N13" s="138">
        <v>7827.78</v>
      </c>
      <c r="O13" s="79"/>
      <c r="P13" s="77"/>
    </row>
    <row r="14" spans="1:16" ht="23" x14ac:dyDescent="0.25">
      <c r="A14" s="59"/>
      <c r="B14" s="58"/>
      <c r="C14" s="339" t="s">
        <v>63</v>
      </c>
      <c r="D14" s="339"/>
      <c r="E14" s="339"/>
      <c r="F14" s="80">
        <f>SUM(F9:F13)</f>
        <v>49545.01</v>
      </c>
      <c r="G14" s="28"/>
      <c r="H14" s="60"/>
      <c r="I14" s="59"/>
      <c r="J14" s="51"/>
      <c r="K14" s="9"/>
      <c r="L14" s="138">
        <f>SUM(L9:L13)</f>
        <v>40450.36</v>
      </c>
      <c r="M14" s="74"/>
      <c r="N14" s="78">
        <f>SUM(N9:N13)</f>
        <v>40450.36</v>
      </c>
      <c r="O14" s="79"/>
      <c r="P14" s="59"/>
    </row>
    <row r="15" spans="1:16" ht="23" x14ac:dyDescent="0.25">
      <c r="A15" s="59"/>
      <c r="B15" s="58"/>
      <c r="C15" s="340" t="s">
        <v>64</v>
      </c>
      <c r="D15" s="340"/>
      <c r="E15" s="340"/>
      <c r="F15" s="80">
        <f>F14*0.6</f>
        <v>29727.006000000005</v>
      </c>
      <c r="G15" s="28"/>
      <c r="H15" s="60"/>
      <c r="I15" s="59"/>
      <c r="J15" s="51"/>
      <c r="K15" s="9"/>
      <c r="L15" s="138">
        <f>L14*0.6</f>
        <v>24270.216000000004</v>
      </c>
      <c r="M15" s="74"/>
      <c r="N15" s="78">
        <f>N14*0.6</f>
        <v>24270.216000000004</v>
      </c>
      <c r="O15" s="79"/>
      <c r="P15" s="59"/>
    </row>
    <row r="16" spans="1:16" ht="24" customHeight="1" x14ac:dyDescent="0.2">
      <c r="A16" s="59"/>
      <c r="B16" s="58"/>
      <c r="C16" s="341" t="s">
        <v>65</v>
      </c>
      <c r="D16" s="341"/>
      <c r="E16" s="341"/>
      <c r="F16" s="80">
        <f>F14*0.05</f>
        <v>2477.2505000000001</v>
      </c>
      <c r="G16" s="81"/>
      <c r="H16" s="60"/>
      <c r="I16" s="59"/>
      <c r="J16" s="51"/>
      <c r="K16" s="9"/>
      <c r="L16" s="139">
        <f>L14*0.05</f>
        <v>2022.518</v>
      </c>
      <c r="M16" s="82"/>
      <c r="N16" s="83">
        <f>N14*0.05</f>
        <v>2022.518</v>
      </c>
      <c r="O16" s="84"/>
      <c r="P16" s="59"/>
    </row>
    <row r="17" spans="1:17" ht="7.5" customHeight="1" x14ac:dyDescent="0.2">
      <c r="A17" s="59"/>
      <c r="B17" s="58"/>
      <c r="C17" s="85"/>
      <c r="D17" s="85"/>
      <c r="E17" s="85"/>
      <c r="F17" s="85"/>
      <c r="G17" s="85"/>
      <c r="H17" s="21"/>
      <c r="I17" s="59"/>
      <c r="J17" s="51"/>
      <c r="K17" s="9"/>
      <c r="O17" s="86"/>
      <c r="P17" s="20"/>
    </row>
    <row r="18" spans="1:17" ht="3.75" customHeight="1" x14ac:dyDescent="0.2">
      <c r="A18" s="87"/>
      <c r="B18" s="48"/>
      <c r="C18" s="49"/>
      <c r="D18" s="49"/>
      <c r="E18" s="49"/>
      <c r="F18" s="49"/>
      <c r="G18" s="49"/>
      <c r="H18" s="50"/>
      <c r="I18" s="88"/>
      <c r="J18" s="47"/>
      <c r="K18" s="48"/>
      <c r="L18" s="141"/>
      <c r="M18" s="49"/>
      <c r="N18" s="49"/>
      <c r="O18" s="49"/>
      <c r="P18" s="88"/>
      <c r="Q18" s="55"/>
    </row>
    <row r="65536" hidden="1" x14ac:dyDescent="0.2"/>
  </sheetData>
  <sheetProtection password="D6EE" sheet="1" objects="1" scenarios="1" selectLockedCells="1" selectUnlockedCells="1"/>
  <mergeCells count="10">
    <mergeCell ref="C7:G7"/>
    <mergeCell ref="C14:E14"/>
    <mergeCell ref="C15:E15"/>
    <mergeCell ref="C16:E16"/>
    <mergeCell ref="C3:G3"/>
    <mergeCell ref="L3:N4"/>
    <mergeCell ref="C4:G4"/>
    <mergeCell ref="L5:M6"/>
    <mergeCell ref="N5:N6"/>
    <mergeCell ref="C6:G6"/>
  </mergeCells>
  <conditionalFormatting sqref="F14">
    <cfRule type="expression" priority="5" stopIfTrue="1">
      <formula>OR($F$9&gt;$E$9,$F$12&gt;$E$12,$F$13&gt;$E$13)</formula>
    </cfRule>
  </conditionalFormatting>
  <conditionalFormatting sqref="F9">
    <cfRule type="cellIs" dxfId="2" priority="1" operator="greaterThan">
      <formula>$E$9</formula>
    </cfRule>
  </conditionalFormatting>
  <conditionalFormatting sqref="F12">
    <cfRule type="cellIs" dxfId="1" priority="2" operator="greaterThan">
      <formula>$E$12</formula>
    </cfRule>
  </conditionalFormatting>
  <conditionalFormatting sqref="F13">
    <cfRule type="cellIs" dxfId="0" priority="3" operator="greaterThan">
      <formula>$E$13</formula>
    </cfRule>
  </conditionalFormatting>
  <dataValidations count="6">
    <dataValidation type="list" sqref="G9:G13">
      <formula1>Priority</formula1>
      <formula2>0</formula2>
    </dataValidation>
    <dataValidation allowBlank="1" showInputMessage="1" showErrorMessage="1" promptTitle="Instructions" prompt="please list and describe each event and justify how each item helps your organization execute said event" sqref="D10">
      <formula1>0</formula1>
      <formula2>0</formula2>
    </dataValidation>
    <dataValidation allowBlank="1" showInputMessage="1" showErrorMessage="1" promptTitle="Instructions" prompt="please list and describe each item and justify how each item helps your organization" sqref="D11:D13">
      <formula1>0</formula1>
      <formula2>0</formula2>
    </dataValidation>
    <dataValidation allowBlank="1" showInputMessage="1" showErrorMessage="1" sqref="F10:F11">
      <formula1>0</formula1>
      <formula2>0</formula2>
    </dataValidation>
    <dataValidation type="decimal" operator="lessThanOrEqual" allowBlank="1" showInputMessage="1" showErrorMessage="1" errorTitle="Maximum Exceeded" error="You tried to request an invalid amount." sqref="F12:F13">
      <formula1>#REF!</formula1>
      <formula2>0</formula2>
    </dataValidation>
    <dataValidation type="decimal" operator="lessThanOrEqual" allowBlank="1" showErrorMessage="1" errorTitle="Maximum Exceeded" error="You tried to request an invalid amount." sqref="F9">
      <formula1>#REF!</formula1>
      <formula2>0</formula2>
    </dataValidation>
  </dataValidations>
  <printOptions horizontalCentered="1"/>
  <pageMargins left="0.25" right="0.25" top="0.5" bottom="0.5" header="0.51180555555555551" footer="0.51180555555555551"/>
  <pageSetup scale="95" firstPageNumber="0" orientation="portrait" horizontalDpi="300" verticalDpi="300"/>
  <legacy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74"/>
  <sheetViews>
    <sheetView topLeftCell="A44" zoomScale="90" zoomScaleNormal="90" zoomScalePageLayoutView="90" workbookViewId="0">
      <selection activeCell="N51" sqref="N51"/>
    </sheetView>
  </sheetViews>
  <sheetFormatPr baseColWidth="10" defaultColWidth="0" defaultRowHeight="13" zeroHeight="1" x14ac:dyDescent="0.15"/>
  <cols>
    <col min="1" max="1" width="0.83203125" style="89" customWidth="1"/>
    <col min="2" max="2" width="1.5" style="89" customWidth="1"/>
    <col min="3" max="3" width="25.5" style="90" customWidth="1"/>
    <col min="4" max="4" width="15.33203125" style="91" customWidth="1"/>
    <col min="5" max="5" width="9.83203125" style="91" customWidth="1"/>
    <col min="6" max="6" width="10.5" style="91" customWidth="1"/>
    <col min="7" max="7" width="13.6640625" style="91" customWidth="1"/>
    <col min="8" max="8" width="44.33203125" style="92" customWidth="1"/>
    <col min="9" max="9" width="13.83203125" style="91" customWidth="1"/>
    <col min="10" max="10" width="1.5" style="89" customWidth="1"/>
    <col min="11" max="12" width="0.83203125" style="89" customWidth="1"/>
    <col min="13" max="13" width="1.5" style="89" customWidth="1"/>
    <col min="14" max="14" width="17.83203125" style="93" customWidth="1"/>
    <col min="15" max="15" width="33.33203125" style="91" customWidth="1"/>
    <col min="16" max="16" width="22.33203125" style="93" customWidth="1"/>
    <col min="17" max="17" width="1.5" style="89" customWidth="1"/>
    <col min="18" max="18" width="0.83203125" style="89" customWidth="1"/>
    <col min="19" max="16384" width="0" style="89" hidden="1"/>
  </cols>
  <sheetData>
    <row r="1" spans="1:18" ht="4.5" customHeight="1" x14ac:dyDescent="0.15">
      <c r="A1" s="94"/>
      <c r="B1" s="95"/>
      <c r="C1" s="96"/>
      <c r="D1" s="97"/>
      <c r="E1" s="97"/>
      <c r="F1" s="97"/>
      <c r="G1" s="97"/>
      <c r="H1" s="97"/>
      <c r="I1" s="97"/>
      <c r="J1" s="95"/>
      <c r="K1" s="94"/>
      <c r="L1" s="94"/>
      <c r="M1" s="95"/>
      <c r="N1" s="98"/>
      <c r="O1" s="97"/>
      <c r="P1" s="98"/>
      <c r="Q1" s="95"/>
      <c r="R1" s="94"/>
    </row>
    <row r="2" spans="1:18" ht="7.5" customHeight="1" x14ac:dyDescent="0.15">
      <c r="A2" s="99"/>
      <c r="B2" s="100"/>
      <c r="C2" s="101"/>
      <c r="D2" s="102"/>
      <c r="E2" s="102"/>
      <c r="F2" s="102"/>
      <c r="G2" s="102"/>
      <c r="H2" s="102"/>
      <c r="I2" s="102"/>
      <c r="J2" s="103"/>
      <c r="K2" s="99"/>
      <c r="L2" s="99"/>
      <c r="M2" s="100"/>
      <c r="N2" s="104"/>
      <c r="O2" s="102"/>
      <c r="P2" s="104"/>
      <c r="Q2" s="103"/>
      <c r="R2" s="99"/>
    </row>
    <row r="3" spans="1:18" ht="18" customHeight="1" x14ac:dyDescent="0.2">
      <c r="A3" s="99"/>
      <c r="B3" s="105"/>
      <c r="C3" s="350" t="s">
        <v>44</v>
      </c>
      <c r="D3" s="350"/>
      <c r="E3" s="350"/>
      <c r="F3" s="350"/>
      <c r="G3" s="350"/>
      <c r="H3" s="350"/>
      <c r="I3" s="350"/>
      <c r="J3" s="106"/>
      <c r="K3" s="99"/>
      <c r="L3" s="99"/>
      <c r="M3" s="107"/>
      <c r="N3" s="351" t="s">
        <v>45</v>
      </c>
      <c r="O3" s="351"/>
      <c r="P3" s="351"/>
      <c r="Q3" s="106"/>
      <c r="R3" s="99"/>
    </row>
    <row r="4" spans="1:18" ht="87.75" customHeight="1" x14ac:dyDescent="0.15">
      <c r="A4" s="99"/>
      <c r="B4" s="105"/>
      <c r="C4" s="352" t="s">
        <v>66</v>
      </c>
      <c r="D4" s="352"/>
      <c r="E4" s="352"/>
      <c r="F4" s="352"/>
      <c r="G4" s="352"/>
      <c r="H4" s="352"/>
      <c r="I4" s="352"/>
      <c r="J4" s="106"/>
      <c r="K4" s="99"/>
      <c r="L4" s="99"/>
      <c r="M4" s="107"/>
      <c r="N4" s="351"/>
      <c r="O4" s="351"/>
      <c r="P4" s="351"/>
      <c r="Q4" s="106"/>
      <c r="R4" s="99"/>
    </row>
    <row r="5" spans="1:18" ht="23.25" customHeight="1" x14ac:dyDescent="0.15">
      <c r="A5" s="99"/>
      <c r="B5" s="105"/>
      <c r="C5" s="353" t="s">
        <v>67</v>
      </c>
      <c r="D5" s="353"/>
      <c r="E5" s="353"/>
      <c r="F5" s="353"/>
      <c r="G5" s="353"/>
      <c r="H5" s="353"/>
      <c r="I5" s="353"/>
      <c r="J5" s="106"/>
      <c r="K5" s="99"/>
      <c r="L5" s="99"/>
      <c r="M5" s="107"/>
      <c r="N5" s="351"/>
      <c r="O5" s="351"/>
      <c r="P5" s="351"/>
      <c r="Q5" s="106"/>
      <c r="R5" s="99"/>
    </row>
    <row r="6" spans="1:18" ht="48" x14ac:dyDescent="0.15">
      <c r="A6" s="99"/>
      <c r="B6" s="105"/>
      <c r="C6" s="146" t="s">
        <v>68</v>
      </c>
      <c r="D6" s="147" t="s">
        <v>69</v>
      </c>
      <c r="E6" s="147" t="s">
        <v>70</v>
      </c>
      <c r="F6" s="147" t="s">
        <v>71</v>
      </c>
      <c r="G6" s="148" t="s">
        <v>72</v>
      </c>
      <c r="H6" s="149" t="s">
        <v>73</v>
      </c>
      <c r="I6" s="147" t="s">
        <v>74</v>
      </c>
      <c r="J6" s="106"/>
      <c r="K6" s="99"/>
      <c r="L6" s="99"/>
      <c r="M6" s="107"/>
      <c r="N6" s="348" t="s">
        <v>58</v>
      </c>
      <c r="O6" s="348"/>
      <c r="P6" s="348"/>
      <c r="Q6" s="106"/>
      <c r="R6" s="99"/>
    </row>
    <row r="7" spans="1:18" ht="16" x14ac:dyDescent="0.15">
      <c r="A7" s="99"/>
      <c r="B7" s="105"/>
      <c r="C7" s="150" t="s">
        <v>100</v>
      </c>
      <c r="D7" s="151" t="s">
        <v>101</v>
      </c>
      <c r="E7" s="152">
        <v>34</v>
      </c>
      <c r="F7" s="153">
        <v>10</v>
      </c>
      <c r="G7" s="154"/>
      <c r="H7" s="155"/>
      <c r="I7" s="156">
        <f t="shared" ref="I7:I13" si="0">E7*F7</f>
        <v>340</v>
      </c>
      <c r="J7" s="106"/>
      <c r="K7" s="99"/>
      <c r="L7" s="99"/>
      <c r="M7" s="107"/>
      <c r="N7" s="108" t="s">
        <v>55</v>
      </c>
      <c r="O7" s="109" t="s">
        <v>56</v>
      </c>
      <c r="P7" s="110" t="s">
        <v>57</v>
      </c>
      <c r="Q7" s="106"/>
      <c r="R7" s="99"/>
    </row>
    <row r="8" spans="1:18" ht="17" customHeight="1" x14ac:dyDescent="0.15">
      <c r="A8" s="99"/>
      <c r="B8" s="105"/>
      <c r="C8" s="150" t="s">
        <v>100</v>
      </c>
      <c r="D8" s="151" t="s">
        <v>102</v>
      </c>
      <c r="E8" s="152">
        <v>15</v>
      </c>
      <c r="F8" s="153">
        <v>4</v>
      </c>
      <c r="G8" s="154"/>
      <c r="H8" s="155"/>
      <c r="I8" s="156">
        <f t="shared" si="0"/>
        <v>60</v>
      </c>
      <c r="J8" s="106"/>
      <c r="K8" s="99"/>
      <c r="L8" s="99"/>
      <c r="M8" s="107"/>
      <c r="N8" s="111"/>
      <c r="O8" s="112"/>
      <c r="P8" s="113"/>
      <c r="Q8" s="106"/>
      <c r="R8" s="99"/>
    </row>
    <row r="9" spans="1:18" ht="17" customHeight="1" x14ac:dyDescent="0.15">
      <c r="A9" s="99"/>
      <c r="B9" s="105"/>
      <c r="C9" s="150"/>
      <c r="D9" s="151"/>
      <c r="E9" s="152"/>
      <c r="F9" s="153"/>
      <c r="G9" s="154"/>
      <c r="H9" s="155"/>
      <c r="I9" s="156">
        <f t="shared" si="0"/>
        <v>0</v>
      </c>
      <c r="J9" s="106"/>
      <c r="K9" s="99"/>
      <c r="L9" s="99"/>
      <c r="M9" s="107"/>
      <c r="N9" s="111"/>
      <c r="O9" s="112"/>
      <c r="P9" s="113"/>
      <c r="Q9" s="106"/>
      <c r="R9" s="99"/>
    </row>
    <row r="10" spans="1:18" ht="17" customHeight="1" x14ac:dyDescent="0.15">
      <c r="A10" s="99"/>
      <c r="B10" s="105"/>
      <c r="C10" s="157"/>
      <c r="D10" s="158"/>
      <c r="E10" s="159"/>
      <c r="F10" s="160"/>
      <c r="G10" s="161"/>
      <c r="H10" s="162"/>
      <c r="I10" s="156">
        <f t="shared" si="0"/>
        <v>0</v>
      </c>
      <c r="J10" s="106"/>
      <c r="K10" s="99"/>
      <c r="L10" s="99"/>
      <c r="M10" s="107"/>
      <c r="N10" s="111"/>
      <c r="O10" s="112"/>
      <c r="P10" s="113"/>
      <c r="Q10" s="106"/>
      <c r="R10" s="99"/>
    </row>
    <row r="11" spans="1:18" ht="17" customHeight="1" x14ac:dyDescent="0.15">
      <c r="A11" s="99"/>
      <c r="B11" s="105"/>
      <c r="C11" s="163"/>
      <c r="D11" s="151"/>
      <c r="E11" s="152"/>
      <c r="F11" s="153"/>
      <c r="G11" s="154"/>
      <c r="H11" s="155"/>
      <c r="I11" s="156">
        <f t="shared" si="0"/>
        <v>0</v>
      </c>
      <c r="J11" s="106"/>
      <c r="K11" s="99"/>
      <c r="L11" s="99"/>
      <c r="M11" s="107"/>
      <c r="N11" s="111"/>
      <c r="O11" s="112"/>
      <c r="P11" s="113"/>
      <c r="Q11" s="106"/>
      <c r="R11" s="99"/>
    </row>
    <row r="12" spans="1:18" ht="17" customHeight="1" x14ac:dyDescent="0.15">
      <c r="A12" s="99"/>
      <c r="B12" s="105"/>
      <c r="C12" s="163"/>
      <c r="D12" s="151"/>
      <c r="E12" s="152"/>
      <c r="F12" s="153"/>
      <c r="G12" s="154"/>
      <c r="H12" s="155"/>
      <c r="I12" s="156">
        <f t="shared" si="0"/>
        <v>0</v>
      </c>
      <c r="J12" s="106"/>
      <c r="K12" s="99"/>
      <c r="L12" s="99"/>
      <c r="M12" s="107"/>
      <c r="N12" s="111"/>
      <c r="O12" s="112"/>
      <c r="P12" s="113"/>
      <c r="Q12" s="106"/>
      <c r="R12" s="99"/>
    </row>
    <row r="13" spans="1:18" ht="17" customHeight="1" x14ac:dyDescent="0.15">
      <c r="A13" s="99"/>
      <c r="B13" s="105"/>
      <c r="C13" s="163"/>
      <c r="D13" s="151"/>
      <c r="E13" s="152"/>
      <c r="F13" s="153"/>
      <c r="G13" s="154"/>
      <c r="H13" s="155"/>
      <c r="I13" s="156">
        <f t="shared" si="0"/>
        <v>0</v>
      </c>
      <c r="J13" s="106"/>
      <c r="K13" s="99"/>
      <c r="L13" s="99"/>
      <c r="M13" s="107"/>
      <c r="N13" s="111"/>
      <c r="O13" s="112"/>
      <c r="P13" s="113"/>
      <c r="Q13" s="106"/>
      <c r="R13" s="99"/>
    </row>
    <row r="14" spans="1:18" ht="17" customHeight="1" x14ac:dyDescent="0.15">
      <c r="A14" s="99"/>
      <c r="B14" s="105"/>
      <c r="C14" s="164" t="s">
        <v>75</v>
      </c>
      <c r="D14" s="165"/>
      <c r="E14" s="166"/>
      <c r="F14" s="167"/>
      <c r="G14" s="167"/>
      <c r="H14" s="168"/>
      <c r="I14" s="169">
        <f>SUM(I7:I13)</f>
        <v>400</v>
      </c>
      <c r="J14" s="106"/>
      <c r="K14" s="99"/>
      <c r="L14" s="99"/>
      <c r="M14" s="107"/>
      <c r="N14" s="111"/>
      <c r="O14" s="112"/>
      <c r="P14" s="113"/>
      <c r="Q14" s="106"/>
      <c r="R14" s="99"/>
    </row>
    <row r="15" spans="1:18" ht="17" customHeight="1" thickBot="1" x14ac:dyDescent="0.2">
      <c r="A15" s="99"/>
      <c r="B15" s="105"/>
      <c r="C15" s="349" t="s">
        <v>59</v>
      </c>
      <c r="D15" s="349"/>
      <c r="E15" s="349"/>
      <c r="F15" s="349"/>
      <c r="G15" s="349"/>
      <c r="H15" s="349"/>
      <c r="I15" s="349"/>
      <c r="J15" s="106"/>
      <c r="K15" s="99"/>
      <c r="L15" s="99"/>
      <c r="M15" s="107"/>
      <c r="N15" s="111">
        <f>SUM(N8:N11)</f>
        <v>0</v>
      </c>
      <c r="O15" s="112"/>
      <c r="P15" s="113">
        <f>SUM(P8:P11)</f>
        <v>0</v>
      </c>
      <c r="Q15" s="106"/>
      <c r="R15" s="99"/>
    </row>
    <row r="16" spans="1:18" ht="48" x14ac:dyDescent="0.15">
      <c r="A16" s="99"/>
      <c r="B16" s="105"/>
      <c r="C16" s="170" t="s">
        <v>68</v>
      </c>
      <c r="D16" s="171" t="s">
        <v>69</v>
      </c>
      <c r="E16" s="171" t="s">
        <v>70</v>
      </c>
      <c r="F16" s="171" t="s">
        <v>71</v>
      </c>
      <c r="G16" s="172" t="s">
        <v>72</v>
      </c>
      <c r="H16" s="173" t="s">
        <v>73</v>
      </c>
      <c r="I16" s="171" t="s">
        <v>74</v>
      </c>
      <c r="J16" s="106"/>
      <c r="K16" s="99"/>
      <c r="L16" s="99"/>
      <c r="M16" s="107"/>
      <c r="N16" s="348" t="s">
        <v>59</v>
      </c>
      <c r="O16" s="348"/>
      <c r="P16" s="348"/>
      <c r="Q16" s="106"/>
      <c r="R16" s="99"/>
    </row>
    <row r="17" spans="1:18" ht="16" x14ac:dyDescent="0.15">
      <c r="A17" s="99"/>
      <c r="B17" s="105"/>
      <c r="C17" s="150" t="s">
        <v>103</v>
      </c>
      <c r="D17" s="152" t="s">
        <v>104</v>
      </c>
      <c r="E17" s="152">
        <v>8</v>
      </c>
      <c r="F17" s="153">
        <v>100</v>
      </c>
      <c r="G17" s="154"/>
      <c r="H17" s="155"/>
      <c r="I17" s="156">
        <f t="shared" ref="I17:I31" si="1">E17*F17</f>
        <v>800</v>
      </c>
      <c r="J17" s="106"/>
      <c r="K17" s="99"/>
      <c r="L17" s="99"/>
      <c r="M17" s="107"/>
      <c r="N17" s="108" t="s">
        <v>55</v>
      </c>
      <c r="O17" s="109" t="s">
        <v>56</v>
      </c>
      <c r="P17" s="110" t="s">
        <v>57</v>
      </c>
      <c r="Q17" s="106"/>
      <c r="R17" s="99"/>
    </row>
    <row r="18" spans="1:18" ht="17" customHeight="1" x14ac:dyDescent="0.15">
      <c r="A18" s="99"/>
      <c r="B18" s="105"/>
      <c r="C18" s="150"/>
      <c r="D18" s="152"/>
      <c r="E18" s="152"/>
      <c r="F18" s="153"/>
      <c r="G18" s="154"/>
      <c r="H18" s="155"/>
      <c r="I18" s="156">
        <f t="shared" si="1"/>
        <v>0</v>
      </c>
      <c r="J18" s="106"/>
      <c r="K18" s="99"/>
      <c r="L18" s="99"/>
      <c r="M18" s="107"/>
      <c r="N18" s="111"/>
      <c r="O18" s="112"/>
      <c r="P18" s="113"/>
      <c r="Q18" s="106"/>
      <c r="R18" s="99"/>
    </row>
    <row r="19" spans="1:18" ht="17" customHeight="1" x14ac:dyDescent="0.15">
      <c r="A19" s="99"/>
      <c r="B19" s="105"/>
      <c r="C19" s="150"/>
      <c r="D19" s="152"/>
      <c r="E19" s="152"/>
      <c r="F19" s="153"/>
      <c r="G19" s="154"/>
      <c r="H19" s="155"/>
      <c r="I19" s="156">
        <f t="shared" si="1"/>
        <v>0</v>
      </c>
      <c r="J19" s="106"/>
      <c r="K19" s="99"/>
      <c r="L19" s="99"/>
      <c r="M19" s="107"/>
      <c r="N19" s="111"/>
      <c r="O19" s="112"/>
      <c r="P19" s="113"/>
      <c r="Q19" s="106"/>
      <c r="R19" s="99"/>
    </row>
    <row r="20" spans="1:18" ht="17" customHeight="1" x14ac:dyDescent="0.15">
      <c r="A20" s="99"/>
      <c r="B20" s="105"/>
      <c r="C20" s="150"/>
      <c r="D20" s="152"/>
      <c r="E20" s="152"/>
      <c r="F20" s="153"/>
      <c r="G20" s="154"/>
      <c r="H20" s="155"/>
      <c r="I20" s="156">
        <f t="shared" si="1"/>
        <v>0</v>
      </c>
      <c r="J20" s="106"/>
      <c r="K20" s="99"/>
      <c r="L20" s="99"/>
      <c r="M20" s="107"/>
      <c r="N20" s="111"/>
      <c r="O20" s="112"/>
      <c r="P20" s="113"/>
      <c r="Q20" s="106"/>
      <c r="R20" s="99"/>
    </row>
    <row r="21" spans="1:18" ht="17" customHeight="1" x14ac:dyDescent="0.15">
      <c r="A21" s="99"/>
      <c r="B21" s="105"/>
      <c r="C21" s="150"/>
      <c r="D21" s="152"/>
      <c r="E21" s="152"/>
      <c r="F21" s="153"/>
      <c r="G21" s="154"/>
      <c r="H21" s="155"/>
      <c r="I21" s="156">
        <f t="shared" si="1"/>
        <v>0</v>
      </c>
      <c r="J21" s="106"/>
      <c r="K21" s="99"/>
      <c r="L21" s="99"/>
      <c r="M21" s="107"/>
      <c r="N21" s="111"/>
      <c r="O21" s="112"/>
      <c r="P21" s="113"/>
      <c r="Q21" s="106"/>
      <c r="R21" s="99"/>
    </row>
    <row r="22" spans="1:18" ht="17" customHeight="1" x14ac:dyDescent="0.15">
      <c r="A22" s="99"/>
      <c r="B22" s="105"/>
      <c r="C22" s="150"/>
      <c r="D22" s="152"/>
      <c r="E22" s="152"/>
      <c r="F22" s="153"/>
      <c r="G22" s="154"/>
      <c r="H22" s="155"/>
      <c r="I22" s="156">
        <f t="shared" si="1"/>
        <v>0</v>
      </c>
      <c r="J22" s="106"/>
      <c r="K22" s="99"/>
      <c r="L22" s="99"/>
      <c r="M22" s="107"/>
      <c r="N22" s="111"/>
      <c r="O22" s="112"/>
      <c r="P22" s="113"/>
      <c r="Q22" s="106"/>
      <c r="R22" s="99"/>
    </row>
    <row r="23" spans="1:18" ht="17" customHeight="1" x14ac:dyDescent="0.15">
      <c r="A23" s="99"/>
      <c r="B23" s="105"/>
      <c r="C23" s="150"/>
      <c r="D23" s="152"/>
      <c r="E23" s="152"/>
      <c r="F23" s="153"/>
      <c r="G23" s="154"/>
      <c r="H23" s="155"/>
      <c r="I23" s="156">
        <f t="shared" si="1"/>
        <v>0</v>
      </c>
      <c r="J23" s="106"/>
      <c r="K23" s="99"/>
      <c r="L23" s="99"/>
      <c r="M23" s="107"/>
      <c r="N23" s="111"/>
      <c r="O23" s="112"/>
      <c r="P23" s="113"/>
      <c r="Q23" s="106"/>
      <c r="R23" s="99"/>
    </row>
    <row r="24" spans="1:18" ht="17" customHeight="1" x14ac:dyDescent="0.15">
      <c r="A24" s="99"/>
      <c r="B24" s="105"/>
      <c r="C24" s="150"/>
      <c r="D24" s="152"/>
      <c r="E24" s="152"/>
      <c r="F24" s="153"/>
      <c r="G24" s="154"/>
      <c r="H24" s="155"/>
      <c r="I24" s="156">
        <f t="shared" si="1"/>
        <v>0</v>
      </c>
      <c r="J24" s="106"/>
      <c r="K24" s="99"/>
      <c r="L24" s="99"/>
      <c r="M24" s="107"/>
      <c r="N24" s="111"/>
      <c r="O24" s="112"/>
      <c r="P24" s="113"/>
      <c r="Q24" s="106"/>
      <c r="R24" s="99"/>
    </row>
    <row r="25" spans="1:18" ht="17" customHeight="1" x14ac:dyDescent="0.15">
      <c r="A25" s="99"/>
      <c r="B25" s="105"/>
      <c r="C25" s="150"/>
      <c r="D25" s="152"/>
      <c r="E25" s="152"/>
      <c r="F25" s="153"/>
      <c r="G25" s="154"/>
      <c r="H25" s="155"/>
      <c r="I25" s="156">
        <f t="shared" si="1"/>
        <v>0</v>
      </c>
      <c r="J25" s="106"/>
      <c r="K25" s="99"/>
      <c r="L25" s="99"/>
      <c r="M25" s="107"/>
      <c r="N25" s="111"/>
      <c r="O25" s="112"/>
      <c r="P25" s="113"/>
      <c r="Q25" s="106"/>
      <c r="R25" s="99"/>
    </row>
    <row r="26" spans="1:18" ht="17" customHeight="1" x14ac:dyDescent="0.15">
      <c r="A26" s="99"/>
      <c r="B26" s="105"/>
      <c r="C26" s="150"/>
      <c r="D26" s="152"/>
      <c r="E26" s="152"/>
      <c r="F26" s="153"/>
      <c r="G26" s="154"/>
      <c r="H26" s="155"/>
      <c r="I26" s="156">
        <f t="shared" si="1"/>
        <v>0</v>
      </c>
      <c r="J26" s="106"/>
      <c r="K26" s="99"/>
      <c r="L26" s="99"/>
      <c r="M26" s="107"/>
      <c r="N26" s="111"/>
      <c r="O26" s="112"/>
      <c r="P26" s="113"/>
      <c r="Q26" s="106"/>
      <c r="R26" s="99"/>
    </row>
    <row r="27" spans="1:18" ht="17" customHeight="1" x14ac:dyDescent="0.15">
      <c r="A27" s="99"/>
      <c r="B27" s="105"/>
      <c r="C27" s="150"/>
      <c r="D27" s="152"/>
      <c r="E27" s="152"/>
      <c r="F27" s="153"/>
      <c r="G27" s="154"/>
      <c r="H27" s="155"/>
      <c r="I27" s="156">
        <f t="shared" si="1"/>
        <v>0</v>
      </c>
      <c r="J27" s="106"/>
      <c r="K27" s="99"/>
      <c r="L27" s="99"/>
      <c r="M27" s="107"/>
      <c r="N27" s="111"/>
      <c r="O27" s="112"/>
      <c r="P27" s="113"/>
      <c r="Q27" s="106"/>
      <c r="R27" s="99"/>
    </row>
    <row r="28" spans="1:18" ht="17" customHeight="1" x14ac:dyDescent="0.15">
      <c r="A28" s="99"/>
      <c r="B28" s="105"/>
      <c r="C28" s="150"/>
      <c r="D28" s="152"/>
      <c r="E28" s="152"/>
      <c r="F28" s="153"/>
      <c r="G28" s="154"/>
      <c r="H28" s="155"/>
      <c r="I28" s="156">
        <f t="shared" si="1"/>
        <v>0</v>
      </c>
      <c r="J28" s="106"/>
      <c r="K28" s="99"/>
      <c r="L28" s="99"/>
      <c r="M28" s="107"/>
      <c r="N28" s="111"/>
      <c r="O28" s="112"/>
      <c r="P28" s="113"/>
      <c r="Q28" s="106"/>
      <c r="R28" s="99"/>
    </row>
    <row r="29" spans="1:18" ht="17" customHeight="1" x14ac:dyDescent="0.15">
      <c r="A29" s="99"/>
      <c r="B29" s="105"/>
      <c r="C29" s="150"/>
      <c r="D29" s="152"/>
      <c r="E29" s="152"/>
      <c r="F29" s="153"/>
      <c r="G29" s="154"/>
      <c r="H29" s="155"/>
      <c r="I29" s="156">
        <f t="shared" si="1"/>
        <v>0</v>
      </c>
      <c r="J29" s="106"/>
      <c r="K29" s="99"/>
      <c r="L29" s="99"/>
      <c r="M29" s="107"/>
      <c r="N29" s="111"/>
      <c r="O29" s="112"/>
      <c r="P29" s="113"/>
      <c r="Q29" s="106"/>
      <c r="R29" s="99"/>
    </row>
    <row r="30" spans="1:18" ht="17" customHeight="1" x14ac:dyDescent="0.15">
      <c r="A30" s="99"/>
      <c r="B30" s="105"/>
      <c r="C30" s="150"/>
      <c r="D30" s="152"/>
      <c r="E30" s="152"/>
      <c r="F30" s="153"/>
      <c r="G30" s="154"/>
      <c r="H30" s="155"/>
      <c r="I30" s="156">
        <f t="shared" si="1"/>
        <v>0</v>
      </c>
      <c r="J30" s="106"/>
      <c r="K30" s="99"/>
      <c r="L30" s="99"/>
      <c r="M30" s="107"/>
      <c r="N30" s="111"/>
      <c r="O30" s="112"/>
      <c r="P30" s="113"/>
      <c r="Q30" s="106"/>
      <c r="R30" s="99"/>
    </row>
    <row r="31" spans="1:18" ht="17" customHeight="1" x14ac:dyDescent="0.15">
      <c r="A31" s="99"/>
      <c r="B31" s="105"/>
      <c r="C31" s="157"/>
      <c r="D31" s="159"/>
      <c r="E31" s="159"/>
      <c r="F31" s="160"/>
      <c r="G31" s="161"/>
      <c r="H31" s="162"/>
      <c r="I31" s="156">
        <f t="shared" si="1"/>
        <v>0</v>
      </c>
      <c r="J31" s="106"/>
      <c r="K31" s="99"/>
      <c r="L31" s="99"/>
      <c r="M31" s="107"/>
      <c r="N31" s="111"/>
      <c r="O31" s="112"/>
      <c r="P31" s="113"/>
      <c r="Q31" s="106"/>
      <c r="R31" s="99"/>
    </row>
    <row r="32" spans="1:18" ht="17" customHeight="1" x14ac:dyDescent="0.15">
      <c r="A32" s="99"/>
      <c r="B32" s="105"/>
      <c r="C32" s="164" t="s">
        <v>75</v>
      </c>
      <c r="D32" s="165"/>
      <c r="E32" s="166"/>
      <c r="F32" s="167"/>
      <c r="G32" s="167"/>
      <c r="H32" s="168"/>
      <c r="I32" s="169">
        <f>SUM(I17:I31)</f>
        <v>800</v>
      </c>
      <c r="J32" s="106"/>
      <c r="K32" s="99"/>
      <c r="L32" s="99"/>
      <c r="M32" s="107"/>
      <c r="N32" s="111"/>
      <c r="O32" s="112"/>
      <c r="P32" s="113"/>
      <c r="Q32" s="106"/>
      <c r="R32" s="99"/>
    </row>
    <row r="33" spans="1:18" ht="17" customHeight="1" thickBot="1" x14ac:dyDescent="0.2">
      <c r="A33" s="99"/>
      <c r="B33" s="105"/>
      <c r="C33" s="349" t="s">
        <v>60</v>
      </c>
      <c r="D33" s="349"/>
      <c r="E33" s="349"/>
      <c r="F33" s="349"/>
      <c r="G33" s="349"/>
      <c r="H33" s="349"/>
      <c r="I33" s="349"/>
      <c r="J33" s="106"/>
      <c r="K33" s="99"/>
      <c r="L33" s="99"/>
      <c r="M33" s="107"/>
      <c r="N33" s="111">
        <f>SUM(N18:N32)</f>
        <v>0</v>
      </c>
      <c r="O33" s="112"/>
      <c r="P33" s="113">
        <f>SUM(P18:P32)</f>
        <v>0</v>
      </c>
      <c r="Q33" s="106"/>
      <c r="R33" s="99"/>
    </row>
    <row r="34" spans="1:18" ht="48" x14ac:dyDescent="0.15">
      <c r="A34" s="99"/>
      <c r="B34" s="105"/>
      <c r="C34" s="170" t="s">
        <v>76</v>
      </c>
      <c r="D34" s="172" t="s">
        <v>105</v>
      </c>
      <c r="E34" s="171" t="s">
        <v>70</v>
      </c>
      <c r="F34" s="171" t="s">
        <v>71</v>
      </c>
      <c r="G34" s="172" t="s">
        <v>72</v>
      </c>
      <c r="H34" s="173" t="s">
        <v>73</v>
      </c>
      <c r="I34" s="171" t="s">
        <v>74</v>
      </c>
      <c r="J34" s="106"/>
      <c r="K34" s="99"/>
      <c r="L34" s="99"/>
      <c r="M34" s="107"/>
      <c r="N34" s="348" t="s">
        <v>60</v>
      </c>
      <c r="O34" s="348"/>
      <c r="P34" s="348"/>
      <c r="Q34" s="106"/>
      <c r="R34" s="99"/>
    </row>
    <row r="35" spans="1:18" ht="16" x14ac:dyDescent="0.15">
      <c r="A35" s="99"/>
      <c r="B35" s="105"/>
      <c r="C35" s="150" t="s">
        <v>106</v>
      </c>
      <c r="D35" s="152"/>
      <c r="E35" s="152"/>
      <c r="F35" s="153"/>
      <c r="G35" s="154"/>
      <c r="H35" s="155"/>
      <c r="I35" s="156">
        <f t="shared" ref="I35:I44" si="2">E35*F35</f>
        <v>0</v>
      </c>
      <c r="J35" s="106"/>
      <c r="K35" s="99"/>
      <c r="L35" s="99"/>
      <c r="M35" s="107"/>
      <c r="N35" s="73" t="s">
        <v>55</v>
      </c>
      <c r="O35" s="121" t="s">
        <v>56</v>
      </c>
      <c r="P35" s="75" t="s">
        <v>57</v>
      </c>
      <c r="Q35" s="106"/>
      <c r="R35" s="99"/>
    </row>
    <row r="36" spans="1:18" ht="17" customHeight="1" x14ac:dyDescent="0.15">
      <c r="A36" s="99"/>
      <c r="B36" s="105"/>
      <c r="C36" s="150"/>
      <c r="D36" s="152"/>
      <c r="E36" s="152"/>
      <c r="F36" s="153"/>
      <c r="G36" s="154"/>
      <c r="H36" s="155"/>
      <c r="I36" s="156">
        <f t="shared" si="2"/>
        <v>0</v>
      </c>
      <c r="J36" s="106"/>
      <c r="K36" s="99"/>
      <c r="L36" s="99"/>
      <c r="M36" s="107"/>
      <c r="N36" s="111"/>
      <c r="O36" s="112"/>
      <c r="P36" s="113"/>
      <c r="Q36" s="106"/>
      <c r="R36" s="99"/>
    </row>
    <row r="37" spans="1:18" ht="17" customHeight="1" x14ac:dyDescent="0.15">
      <c r="A37" s="99"/>
      <c r="B37" s="105"/>
      <c r="C37" s="150"/>
      <c r="D37" s="152"/>
      <c r="E37" s="152"/>
      <c r="F37" s="153"/>
      <c r="G37" s="154"/>
      <c r="H37" s="155"/>
      <c r="I37" s="156">
        <f t="shared" si="2"/>
        <v>0</v>
      </c>
      <c r="J37" s="106"/>
      <c r="K37" s="99"/>
      <c r="L37" s="99"/>
      <c r="M37" s="107"/>
      <c r="N37" s="111"/>
      <c r="O37" s="112"/>
      <c r="P37" s="113"/>
      <c r="Q37" s="106"/>
      <c r="R37" s="99"/>
    </row>
    <row r="38" spans="1:18" ht="17" customHeight="1" x14ac:dyDescent="0.15">
      <c r="A38" s="99"/>
      <c r="B38" s="105"/>
      <c r="C38" s="150"/>
      <c r="D38" s="152"/>
      <c r="E38" s="152"/>
      <c r="F38" s="153"/>
      <c r="G38" s="154"/>
      <c r="H38" s="155"/>
      <c r="I38" s="156">
        <f t="shared" si="2"/>
        <v>0</v>
      </c>
      <c r="J38" s="106"/>
      <c r="K38" s="99"/>
      <c r="L38" s="99"/>
      <c r="M38" s="107"/>
      <c r="N38" s="111"/>
      <c r="O38" s="112"/>
      <c r="P38" s="113"/>
      <c r="Q38" s="106"/>
      <c r="R38" s="99"/>
    </row>
    <row r="39" spans="1:18" ht="17" customHeight="1" x14ac:dyDescent="0.15">
      <c r="A39" s="99"/>
      <c r="B39" s="105"/>
      <c r="C39" s="150"/>
      <c r="D39" s="152"/>
      <c r="E39" s="152"/>
      <c r="F39" s="153"/>
      <c r="G39" s="154"/>
      <c r="H39" s="155"/>
      <c r="I39" s="156">
        <f t="shared" si="2"/>
        <v>0</v>
      </c>
      <c r="J39" s="106"/>
      <c r="K39" s="99"/>
      <c r="L39" s="99"/>
      <c r="M39" s="107"/>
      <c r="N39" s="111"/>
      <c r="O39" s="112"/>
      <c r="P39" s="113"/>
      <c r="Q39" s="106"/>
      <c r="R39" s="99"/>
    </row>
    <row r="40" spans="1:18" ht="17" customHeight="1" x14ac:dyDescent="0.15">
      <c r="A40" s="99"/>
      <c r="B40" s="105"/>
      <c r="C40" s="150"/>
      <c r="D40" s="152"/>
      <c r="E40" s="152"/>
      <c r="F40" s="153"/>
      <c r="G40" s="154"/>
      <c r="H40" s="155"/>
      <c r="I40" s="156">
        <f t="shared" si="2"/>
        <v>0</v>
      </c>
      <c r="J40" s="106"/>
      <c r="K40" s="99"/>
      <c r="L40" s="99"/>
      <c r="M40" s="107"/>
      <c r="N40" s="111"/>
      <c r="O40" s="112"/>
      <c r="P40" s="113"/>
      <c r="Q40" s="106"/>
      <c r="R40" s="99"/>
    </row>
    <row r="41" spans="1:18" ht="17" customHeight="1" x14ac:dyDescent="0.15">
      <c r="A41" s="99"/>
      <c r="B41" s="105"/>
      <c r="C41" s="150"/>
      <c r="D41" s="152"/>
      <c r="E41" s="152"/>
      <c r="F41" s="153"/>
      <c r="G41" s="154"/>
      <c r="H41" s="155"/>
      <c r="I41" s="156">
        <f t="shared" si="2"/>
        <v>0</v>
      </c>
      <c r="J41" s="106"/>
      <c r="K41" s="99"/>
      <c r="L41" s="99"/>
      <c r="M41" s="107"/>
      <c r="N41" s="111"/>
      <c r="O41" s="112"/>
      <c r="P41" s="113"/>
      <c r="Q41" s="106"/>
      <c r="R41" s="99"/>
    </row>
    <row r="42" spans="1:18" ht="17" customHeight="1" x14ac:dyDescent="0.15">
      <c r="A42" s="99"/>
      <c r="B42" s="105"/>
      <c r="C42" s="150"/>
      <c r="D42" s="152"/>
      <c r="E42" s="152"/>
      <c r="F42" s="153"/>
      <c r="G42" s="154"/>
      <c r="H42" s="155"/>
      <c r="I42" s="156">
        <f t="shared" si="2"/>
        <v>0</v>
      </c>
      <c r="J42" s="106"/>
      <c r="K42" s="99"/>
      <c r="L42" s="99"/>
      <c r="M42" s="107"/>
      <c r="N42" s="111"/>
      <c r="O42" s="112"/>
      <c r="P42" s="113"/>
      <c r="Q42" s="106"/>
      <c r="R42" s="99"/>
    </row>
    <row r="43" spans="1:18" ht="17" customHeight="1" x14ac:dyDescent="0.15">
      <c r="A43" s="99"/>
      <c r="B43" s="105"/>
      <c r="C43" s="150"/>
      <c r="D43" s="152"/>
      <c r="E43" s="152"/>
      <c r="F43" s="153"/>
      <c r="G43" s="154"/>
      <c r="H43" s="155"/>
      <c r="I43" s="156">
        <f t="shared" si="2"/>
        <v>0</v>
      </c>
      <c r="J43" s="106"/>
      <c r="K43" s="99"/>
      <c r="L43" s="99"/>
      <c r="M43" s="107"/>
      <c r="N43" s="111"/>
      <c r="O43" s="112"/>
      <c r="P43" s="113"/>
      <c r="Q43" s="106"/>
      <c r="R43" s="99"/>
    </row>
    <row r="44" spans="1:18" ht="17" customHeight="1" x14ac:dyDescent="0.15">
      <c r="A44" s="99"/>
      <c r="B44" s="105"/>
      <c r="C44" s="157"/>
      <c r="D44" s="159"/>
      <c r="E44" s="159"/>
      <c r="F44" s="160"/>
      <c r="G44" s="161"/>
      <c r="H44" s="162"/>
      <c r="I44" s="156">
        <f t="shared" si="2"/>
        <v>0</v>
      </c>
      <c r="J44" s="106"/>
      <c r="K44" s="99"/>
      <c r="L44" s="99"/>
      <c r="M44" s="107"/>
      <c r="N44" s="111"/>
      <c r="O44" s="112"/>
      <c r="P44" s="113"/>
      <c r="Q44" s="106"/>
      <c r="R44" s="99"/>
    </row>
    <row r="45" spans="1:18" ht="17" customHeight="1" x14ac:dyDescent="0.15">
      <c r="A45" s="99"/>
      <c r="B45" s="105"/>
      <c r="C45" s="164" t="s">
        <v>75</v>
      </c>
      <c r="D45" s="165"/>
      <c r="E45" s="166"/>
      <c r="F45" s="167"/>
      <c r="G45" s="167"/>
      <c r="H45" s="168"/>
      <c r="I45" s="169">
        <f>SUM(I35:I44)</f>
        <v>0</v>
      </c>
      <c r="J45" s="106"/>
      <c r="K45" s="99"/>
      <c r="L45" s="99"/>
      <c r="M45" s="107"/>
      <c r="N45" s="111"/>
      <c r="O45" s="112"/>
      <c r="P45" s="113"/>
      <c r="Q45" s="106"/>
      <c r="R45" s="99"/>
    </row>
    <row r="46" spans="1:18" ht="17" customHeight="1" thickBot="1" x14ac:dyDescent="0.2">
      <c r="A46" s="99"/>
      <c r="B46" s="105"/>
      <c r="C46" s="349" t="s">
        <v>61</v>
      </c>
      <c r="D46" s="349"/>
      <c r="E46" s="349"/>
      <c r="F46" s="349"/>
      <c r="G46" s="349"/>
      <c r="H46" s="349"/>
      <c r="I46" s="349"/>
      <c r="J46" s="106"/>
      <c r="K46" s="99"/>
      <c r="L46" s="99"/>
      <c r="M46" s="107"/>
      <c r="N46" s="111">
        <f>SUM(N36:N45)</f>
        <v>0</v>
      </c>
      <c r="O46" s="112"/>
      <c r="P46" s="113">
        <f>SUM(P36:P45)</f>
        <v>0</v>
      </c>
      <c r="Q46" s="106"/>
      <c r="R46" s="99"/>
    </row>
    <row r="47" spans="1:18" ht="48" x14ac:dyDescent="0.15">
      <c r="A47" s="99"/>
      <c r="B47" s="105"/>
      <c r="C47" s="170" t="s">
        <v>76</v>
      </c>
      <c r="D47" s="172" t="s">
        <v>105</v>
      </c>
      <c r="E47" s="171" t="s">
        <v>70</v>
      </c>
      <c r="F47" s="171" t="s">
        <v>71</v>
      </c>
      <c r="G47" s="172" t="s">
        <v>72</v>
      </c>
      <c r="H47" s="173" t="s">
        <v>73</v>
      </c>
      <c r="I47" s="171" t="s">
        <v>74</v>
      </c>
      <c r="J47" s="106"/>
      <c r="K47" s="99"/>
      <c r="L47" s="99"/>
      <c r="M47" s="107"/>
      <c r="N47" s="348" t="s">
        <v>61</v>
      </c>
      <c r="O47" s="348"/>
      <c r="P47" s="348"/>
      <c r="Q47" s="106"/>
      <c r="R47" s="99"/>
    </row>
    <row r="48" spans="1:18" ht="16" x14ac:dyDescent="0.2">
      <c r="A48" s="99"/>
      <c r="B48" s="105"/>
      <c r="C48" s="150" t="s">
        <v>107</v>
      </c>
      <c r="D48" s="152" t="s">
        <v>108</v>
      </c>
      <c r="E48" s="152">
        <v>3</v>
      </c>
      <c r="F48" s="153">
        <v>55</v>
      </c>
      <c r="G48" s="154"/>
      <c r="H48" s="312" t="s">
        <v>109</v>
      </c>
      <c r="I48" s="313">
        <f t="shared" ref="I48:I57" si="3">E48*F48</f>
        <v>165</v>
      </c>
      <c r="J48" s="106"/>
      <c r="K48" s="99"/>
      <c r="L48" s="99"/>
      <c r="M48" s="107"/>
      <c r="N48" s="73" t="s">
        <v>55</v>
      </c>
      <c r="O48" s="121" t="s">
        <v>56</v>
      </c>
      <c r="P48" s="75" t="s">
        <v>57</v>
      </c>
      <c r="Q48" s="106"/>
      <c r="R48" s="99"/>
    </row>
    <row r="49" spans="1:18" ht="17" customHeight="1" x14ac:dyDescent="0.15">
      <c r="A49" s="99"/>
      <c r="B49" s="105"/>
      <c r="C49" s="150" t="s">
        <v>110</v>
      </c>
      <c r="D49" s="152" t="s">
        <v>111</v>
      </c>
      <c r="E49" s="152">
        <v>25</v>
      </c>
      <c r="F49" s="153">
        <v>13</v>
      </c>
      <c r="G49" s="154"/>
      <c r="H49" s="306" t="s">
        <v>112</v>
      </c>
      <c r="I49" s="156">
        <f t="shared" si="3"/>
        <v>325</v>
      </c>
      <c r="J49" s="106"/>
      <c r="K49" s="99"/>
      <c r="L49" s="99"/>
      <c r="M49" s="107"/>
      <c r="N49" s="111"/>
      <c r="O49" s="112"/>
      <c r="P49" s="113"/>
      <c r="Q49" s="106"/>
      <c r="R49" s="99"/>
    </row>
    <row r="50" spans="1:18" ht="17" customHeight="1" x14ac:dyDescent="0.15">
      <c r="A50" s="99"/>
      <c r="B50" s="105"/>
      <c r="C50" s="150" t="s">
        <v>113</v>
      </c>
      <c r="D50" s="152" t="s">
        <v>111</v>
      </c>
      <c r="E50" s="152">
        <v>25</v>
      </c>
      <c r="F50" s="153">
        <v>12</v>
      </c>
      <c r="G50" s="154"/>
      <c r="H50" s="306" t="s">
        <v>114</v>
      </c>
      <c r="I50" s="156">
        <f t="shared" si="3"/>
        <v>300</v>
      </c>
      <c r="J50" s="106"/>
      <c r="K50" s="99"/>
      <c r="L50" s="99"/>
      <c r="M50" s="107"/>
      <c r="N50" s="111"/>
      <c r="O50" s="112"/>
      <c r="P50" s="113"/>
      <c r="Q50" s="106"/>
      <c r="R50" s="99"/>
    </row>
    <row r="51" spans="1:18" ht="17" customHeight="1" x14ac:dyDescent="0.15">
      <c r="A51" s="99"/>
      <c r="B51" s="105"/>
      <c r="C51" s="150"/>
      <c r="D51" s="152"/>
      <c r="E51" s="152"/>
      <c r="F51" s="153"/>
      <c r="G51" s="154"/>
      <c r="H51" s="155"/>
      <c r="I51" s="156">
        <f t="shared" si="3"/>
        <v>0</v>
      </c>
      <c r="J51" s="106"/>
      <c r="K51" s="99"/>
      <c r="L51" s="99"/>
      <c r="M51" s="107"/>
      <c r="N51" s="111"/>
      <c r="O51" s="112"/>
      <c r="P51" s="113"/>
      <c r="Q51" s="106"/>
      <c r="R51" s="99"/>
    </row>
    <row r="52" spans="1:18" ht="17" customHeight="1" x14ac:dyDescent="0.15">
      <c r="A52" s="99"/>
      <c r="B52" s="105"/>
      <c r="C52" s="150"/>
      <c r="D52" s="152"/>
      <c r="E52" s="152"/>
      <c r="F52" s="153"/>
      <c r="G52" s="154"/>
      <c r="H52" s="155"/>
      <c r="I52" s="156">
        <f t="shared" si="3"/>
        <v>0</v>
      </c>
      <c r="J52" s="106"/>
      <c r="K52" s="99"/>
      <c r="L52" s="99"/>
      <c r="M52" s="107"/>
      <c r="N52" s="111"/>
      <c r="O52" s="112"/>
      <c r="P52" s="113"/>
      <c r="Q52" s="106"/>
      <c r="R52" s="99"/>
    </row>
    <row r="53" spans="1:18" ht="17" customHeight="1" x14ac:dyDescent="0.15">
      <c r="A53" s="99"/>
      <c r="B53" s="105"/>
      <c r="C53" s="150"/>
      <c r="D53" s="152"/>
      <c r="E53" s="152"/>
      <c r="F53" s="153"/>
      <c r="G53" s="154"/>
      <c r="H53" s="155"/>
      <c r="I53" s="156">
        <f t="shared" si="3"/>
        <v>0</v>
      </c>
      <c r="J53" s="106"/>
      <c r="K53" s="99"/>
      <c r="L53" s="99"/>
      <c r="M53" s="107"/>
      <c r="N53" s="111"/>
      <c r="O53" s="112"/>
      <c r="P53" s="113"/>
      <c r="Q53" s="106"/>
      <c r="R53" s="99"/>
    </row>
    <row r="54" spans="1:18" ht="17" customHeight="1" x14ac:dyDescent="0.15">
      <c r="A54" s="99"/>
      <c r="B54" s="105"/>
      <c r="C54" s="150"/>
      <c r="D54" s="152"/>
      <c r="E54" s="152"/>
      <c r="F54" s="153"/>
      <c r="G54" s="154"/>
      <c r="H54" s="155"/>
      <c r="I54" s="156">
        <f t="shared" si="3"/>
        <v>0</v>
      </c>
      <c r="J54" s="106"/>
      <c r="K54" s="99"/>
      <c r="L54" s="99"/>
      <c r="M54" s="107"/>
      <c r="N54" s="111"/>
      <c r="O54" s="112"/>
      <c r="P54" s="113"/>
      <c r="Q54" s="106"/>
      <c r="R54" s="99"/>
    </row>
    <row r="55" spans="1:18" ht="17" customHeight="1" x14ac:dyDescent="0.15">
      <c r="A55" s="99"/>
      <c r="B55" s="105"/>
      <c r="C55" s="150"/>
      <c r="D55" s="152"/>
      <c r="E55" s="152"/>
      <c r="F55" s="153"/>
      <c r="G55" s="154"/>
      <c r="H55" s="155"/>
      <c r="I55" s="156">
        <f t="shared" si="3"/>
        <v>0</v>
      </c>
      <c r="J55" s="106"/>
      <c r="K55" s="99"/>
      <c r="L55" s="99"/>
      <c r="M55" s="107"/>
      <c r="N55" s="111"/>
      <c r="O55" s="112"/>
      <c r="P55" s="113"/>
      <c r="Q55" s="106"/>
      <c r="R55" s="99"/>
    </row>
    <row r="56" spans="1:18" ht="17" customHeight="1" x14ac:dyDescent="0.15">
      <c r="A56" s="99"/>
      <c r="B56" s="105"/>
      <c r="C56" s="150"/>
      <c r="D56" s="152"/>
      <c r="E56" s="152"/>
      <c r="F56" s="153"/>
      <c r="G56" s="154"/>
      <c r="H56" s="155"/>
      <c r="I56" s="156">
        <f t="shared" si="3"/>
        <v>0</v>
      </c>
      <c r="J56" s="106"/>
      <c r="K56" s="99"/>
      <c r="L56" s="99"/>
      <c r="M56" s="107"/>
      <c r="N56" s="111"/>
      <c r="O56" s="112"/>
      <c r="P56" s="113"/>
      <c r="Q56" s="106"/>
      <c r="R56" s="99"/>
    </row>
    <row r="57" spans="1:18" ht="17" customHeight="1" x14ac:dyDescent="0.15">
      <c r="A57" s="99"/>
      <c r="B57" s="105"/>
      <c r="C57" s="157"/>
      <c r="D57" s="159"/>
      <c r="E57" s="159"/>
      <c r="F57" s="160"/>
      <c r="G57" s="161"/>
      <c r="H57" s="162"/>
      <c r="I57" s="156">
        <f t="shared" si="3"/>
        <v>0</v>
      </c>
      <c r="J57" s="106"/>
      <c r="K57" s="99"/>
      <c r="L57" s="99"/>
      <c r="M57" s="107"/>
      <c r="N57" s="111"/>
      <c r="O57" s="112"/>
      <c r="P57" s="113"/>
      <c r="Q57" s="106"/>
      <c r="R57" s="99"/>
    </row>
    <row r="58" spans="1:18" ht="17" customHeight="1" x14ac:dyDescent="0.15">
      <c r="A58" s="99"/>
      <c r="B58" s="105"/>
      <c r="C58" s="164" t="s">
        <v>75</v>
      </c>
      <c r="D58" s="165"/>
      <c r="E58" s="166"/>
      <c r="F58" s="167"/>
      <c r="G58" s="167"/>
      <c r="H58" s="168"/>
      <c r="I58" s="169">
        <f>SUM(I48:I57)</f>
        <v>790</v>
      </c>
      <c r="J58" s="106"/>
      <c r="K58" s="99"/>
      <c r="L58" s="99"/>
      <c r="M58" s="107"/>
      <c r="N58" s="111"/>
      <c r="O58" s="112"/>
      <c r="P58" s="113"/>
      <c r="Q58" s="106"/>
      <c r="R58" s="99"/>
    </row>
    <row r="59" spans="1:18" ht="17" customHeight="1" thickBot="1" x14ac:dyDescent="0.2">
      <c r="A59" s="99"/>
      <c r="B59" s="105"/>
      <c r="C59" s="349" t="s">
        <v>62</v>
      </c>
      <c r="D59" s="349"/>
      <c r="E59" s="349"/>
      <c r="F59" s="349"/>
      <c r="G59" s="349"/>
      <c r="H59" s="349"/>
      <c r="I59" s="349"/>
      <c r="J59" s="106"/>
      <c r="K59" s="99"/>
      <c r="L59" s="99"/>
      <c r="M59" s="107"/>
      <c r="N59" s="111">
        <f>SUM(N49:N58)</f>
        <v>0</v>
      </c>
      <c r="O59" s="112"/>
      <c r="P59" s="113">
        <f>SUM(P49:P58)</f>
        <v>0</v>
      </c>
      <c r="Q59" s="106"/>
      <c r="R59" s="99"/>
    </row>
    <row r="60" spans="1:18" ht="48" x14ac:dyDescent="0.15">
      <c r="A60" s="99"/>
      <c r="B60" s="105"/>
      <c r="C60" s="170" t="s">
        <v>76</v>
      </c>
      <c r="D60" s="172" t="s">
        <v>105</v>
      </c>
      <c r="E60" s="171" t="s">
        <v>70</v>
      </c>
      <c r="F60" s="171" t="s">
        <v>71</v>
      </c>
      <c r="G60" s="172" t="s">
        <v>72</v>
      </c>
      <c r="H60" s="173" t="s">
        <v>73</v>
      </c>
      <c r="I60" s="171" t="s">
        <v>74</v>
      </c>
      <c r="J60" s="106"/>
      <c r="K60" s="99"/>
      <c r="L60" s="99"/>
      <c r="M60" s="107"/>
      <c r="N60" s="348" t="s">
        <v>62</v>
      </c>
      <c r="O60" s="348"/>
      <c r="P60" s="348"/>
      <c r="Q60" s="106"/>
      <c r="R60" s="99"/>
    </row>
    <row r="61" spans="1:18" ht="16" x14ac:dyDescent="0.15">
      <c r="A61" s="99"/>
      <c r="B61" s="105"/>
      <c r="C61" s="150" t="s">
        <v>106</v>
      </c>
      <c r="D61" s="152"/>
      <c r="E61" s="152"/>
      <c r="F61" s="153"/>
      <c r="G61" s="154"/>
      <c r="H61" s="155"/>
      <c r="I61" s="156">
        <f t="shared" ref="I61:I70" si="4">E61*F61</f>
        <v>0</v>
      </c>
      <c r="J61" s="106"/>
      <c r="K61" s="99"/>
      <c r="L61" s="99"/>
      <c r="M61" s="107"/>
      <c r="N61" s="73" t="s">
        <v>55</v>
      </c>
      <c r="O61" s="121" t="s">
        <v>56</v>
      </c>
      <c r="P61" s="75" t="s">
        <v>57</v>
      </c>
      <c r="Q61" s="106"/>
      <c r="R61" s="99"/>
    </row>
    <row r="62" spans="1:18" ht="17" customHeight="1" x14ac:dyDescent="0.15">
      <c r="A62" s="99"/>
      <c r="B62" s="105"/>
      <c r="C62" s="150"/>
      <c r="D62" s="152"/>
      <c r="E62" s="152"/>
      <c r="F62" s="153"/>
      <c r="G62" s="154"/>
      <c r="H62" s="155"/>
      <c r="I62" s="156">
        <f t="shared" si="4"/>
        <v>0</v>
      </c>
      <c r="J62" s="106"/>
      <c r="K62" s="99"/>
      <c r="L62" s="99"/>
      <c r="M62" s="107"/>
      <c r="N62" s="111" t="s">
        <v>77</v>
      </c>
      <c r="O62" s="112"/>
      <c r="P62" s="113"/>
      <c r="Q62" s="106"/>
      <c r="R62" s="99"/>
    </row>
    <row r="63" spans="1:18" ht="17" customHeight="1" x14ac:dyDescent="0.15">
      <c r="A63" s="99"/>
      <c r="B63" s="105"/>
      <c r="C63" s="150"/>
      <c r="D63" s="152"/>
      <c r="E63" s="152"/>
      <c r="F63" s="153"/>
      <c r="G63" s="154"/>
      <c r="H63" s="155"/>
      <c r="I63" s="156">
        <f t="shared" si="4"/>
        <v>0</v>
      </c>
      <c r="J63" s="106"/>
      <c r="K63" s="99"/>
      <c r="L63" s="99"/>
      <c r="M63" s="107"/>
      <c r="N63" s="111"/>
      <c r="O63" s="112"/>
      <c r="P63" s="113"/>
      <c r="Q63" s="106"/>
      <c r="R63" s="99"/>
    </row>
    <row r="64" spans="1:18" ht="17" customHeight="1" x14ac:dyDescent="0.15">
      <c r="A64" s="99"/>
      <c r="B64" s="105"/>
      <c r="C64" s="150"/>
      <c r="D64" s="152"/>
      <c r="E64" s="152"/>
      <c r="F64" s="153"/>
      <c r="G64" s="154"/>
      <c r="H64" s="155"/>
      <c r="I64" s="156">
        <f t="shared" si="4"/>
        <v>0</v>
      </c>
      <c r="J64" s="106"/>
      <c r="K64" s="99"/>
      <c r="L64" s="99"/>
      <c r="M64" s="107"/>
      <c r="N64" s="111"/>
      <c r="O64" s="112"/>
      <c r="P64" s="113"/>
      <c r="Q64" s="106"/>
      <c r="R64" s="99"/>
    </row>
    <row r="65" spans="1:18" ht="17" customHeight="1" x14ac:dyDescent="0.15">
      <c r="A65" s="99"/>
      <c r="B65" s="105"/>
      <c r="C65" s="150"/>
      <c r="D65" s="152"/>
      <c r="E65" s="152"/>
      <c r="F65" s="153"/>
      <c r="G65" s="154"/>
      <c r="H65" s="155"/>
      <c r="I65" s="156">
        <f t="shared" si="4"/>
        <v>0</v>
      </c>
      <c r="J65" s="106"/>
      <c r="K65" s="99"/>
      <c r="L65" s="99"/>
      <c r="M65" s="107"/>
      <c r="N65" s="111"/>
      <c r="O65" s="112"/>
      <c r="P65" s="113"/>
      <c r="Q65" s="106"/>
      <c r="R65" s="99"/>
    </row>
    <row r="66" spans="1:18" ht="17" customHeight="1" x14ac:dyDescent="0.15">
      <c r="A66" s="99"/>
      <c r="B66" s="105"/>
      <c r="C66" s="150"/>
      <c r="D66" s="152"/>
      <c r="E66" s="152"/>
      <c r="F66" s="153"/>
      <c r="G66" s="154"/>
      <c r="H66" s="155"/>
      <c r="I66" s="156">
        <f t="shared" si="4"/>
        <v>0</v>
      </c>
      <c r="J66" s="106"/>
      <c r="K66" s="99"/>
      <c r="L66" s="99"/>
      <c r="M66" s="107"/>
      <c r="N66" s="111"/>
      <c r="O66" s="112"/>
      <c r="P66" s="113"/>
      <c r="Q66" s="106"/>
      <c r="R66" s="99"/>
    </row>
    <row r="67" spans="1:18" ht="17" customHeight="1" x14ac:dyDescent="0.15">
      <c r="A67" s="99"/>
      <c r="B67" s="105"/>
      <c r="C67" s="150"/>
      <c r="D67" s="152"/>
      <c r="E67" s="152"/>
      <c r="F67" s="153"/>
      <c r="G67" s="154"/>
      <c r="H67" s="155"/>
      <c r="I67" s="156">
        <f t="shared" si="4"/>
        <v>0</v>
      </c>
      <c r="J67" s="106"/>
      <c r="K67" s="99"/>
      <c r="L67" s="99"/>
      <c r="M67" s="107"/>
      <c r="N67" s="111"/>
      <c r="O67" s="112"/>
      <c r="P67" s="113"/>
      <c r="Q67" s="106"/>
      <c r="R67" s="99"/>
    </row>
    <row r="68" spans="1:18" ht="17" customHeight="1" x14ac:dyDescent="0.15">
      <c r="A68" s="99"/>
      <c r="B68" s="105"/>
      <c r="C68" s="150"/>
      <c r="D68" s="152"/>
      <c r="E68" s="152"/>
      <c r="F68" s="153"/>
      <c r="G68" s="154"/>
      <c r="H68" s="155"/>
      <c r="I68" s="156">
        <f t="shared" si="4"/>
        <v>0</v>
      </c>
      <c r="J68" s="106"/>
      <c r="K68" s="99"/>
      <c r="L68" s="99"/>
      <c r="M68" s="107"/>
      <c r="N68" s="111"/>
      <c r="O68" s="112"/>
      <c r="P68" s="113"/>
      <c r="Q68" s="106"/>
      <c r="R68" s="99"/>
    </row>
    <row r="69" spans="1:18" ht="17" customHeight="1" x14ac:dyDescent="0.15">
      <c r="A69" s="99"/>
      <c r="B69" s="105"/>
      <c r="C69" s="150"/>
      <c r="D69" s="152"/>
      <c r="E69" s="152"/>
      <c r="F69" s="153"/>
      <c r="G69" s="154"/>
      <c r="H69" s="155"/>
      <c r="I69" s="156">
        <f t="shared" si="4"/>
        <v>0</v>
      </c>
      <c r="J69" s="106"/>
      <c r="K69" s="99"/>
      <c r="L69" s="99"/>
      <c r="M69" s="107"/>
      <c r="N69" s="111"/>
      <c r="O69" s="112"/>
      <c r="P69" s="113"/>
      <c r="Q69" s="106"/>
      <c r="R69" s="99"/>
    </row>
    <row r="70" spans="1:18" ht="17" customHeight="1" x14ac:dyDescent="0.15">
      <c r="A70" s="99"/>
      <c r="B70" s="105"/>
      <c r="C70" s="157"/>
      <c r="D70" s="159"/>
      <c r="E70" s="159"/>
      <c r="F70" s="160"/>
      <c r="G70" s="161"/>
      <c r="H70" s="162"/>
      <c r="I70" s="156">
        <f t="shared" si="4"/>
        <v>0</v>
      </c>
      <c r="J70" s="106"/>
      <c r="K70" s="99"/>
      <c r="L70" s="99"/>
      <c r="M70" s="107"/>
      <c r="N70" s="111"/>
      <c r="O70" s="112"/>
      <c r="P70" s="113"/>
      <c r="Q70" s="106"/>
      <c r="R70" s="99"/>
    </row>
    <row r="71" spans="1:18" ht="17" customHeight="1" thickBot="1" x14ac:dyDescent="0.2">
      <c r="A71" s="99"/>
      <c r="B71" s="105"/>
      <c r="C71" s="164" t="s">
        <v>75</v>
      </c>
      <c r="D71" s="165"/>
      <c r="E71" s="166"/>
      <c r="F71" s="167"/>
      <c r="G71" s="167"/>
      <c r="H71" s="168"/>
      <c r="I71" s="169">
        <f>SUM(I61:I70)</f>
        <v>0</v>
      </c>
      <c r="J71" s="106"/>
      <c r="K71" s="99"/>
      <c r="L71" s="99"/>
      <c r="M71" s="107"/>
      <c r="N71" s="111"/>
      <c r="O71" s="112"/>
      <c r="P71" s="113"/>
      <c r="Q71" s="106"/>
      <c r="R71" s="99"/>
    </row>
    <row r="72" spans="1:18" ht="17" customHeight="1" thickTop="1" x14ac:dyDescent="0.15">
      <c r="A72" s="99"/>
      <c r="B72" s="105"/>
      <c r="C72" s="114" t="s">
        <v>75</v>
      </c>
      <c r="D72" s="115"/>
      <c r="E72" s="116"/>
      <c r="F72" s="117"/>
      <c r="G72" s="120"/>
      <c r="H72" s="118"/>
      <c r="I72" s="119">
        <f>SUM(I62:I71)</f>
        <v>0</v>
      </c>
      <c r="J72" s="106"/>
      <c r="K72" s="99"/>
      <c r="L72" s="99"/>
      <c r="M72" s="107"/>
      <c r="N72" s="111">
        <f>SUM(N62:N71)</f>
        <v>0</v>
      </c>
      <c r="O72" s="112"/>
      <c r="P72" s="113">
        <f>SUM(P62:P71)</f>
        <v>0</v>
      </c>
      <c r="Q72" s="106"/>
      <c r="R72" s="99"/>
    </row>
    <row r="73" spans="1:18" x14ac:dyDescent="0.15">
      <c r="A73" s="99"/>
      <c r="B73" s="122"/>
      <c r="C73" s="123"/>
      <c r="D73" s="124"/>
      <c r="E73" s="124"/>
      <c r="F73" s="124"/>
      <c r="G73" s="125"/>
      <c r="H73" s="125"/>
      <c r="I73" s="124"/>
      <c r="J73" s="126"/>
      <c r="K73" s="99"/>
      <c r="L73" s="99"/>
      <c r="M73" s="122"/>
      <c r="N73" s="127"/>
      <c r="O73" s="124"/>
      <c r="P73" s="128"/>
      <c r="Q73" s="126"/>
      <c r="R73" s="99"/>
    </row>
    <row r="74" spans="1:18" ht="4.5" customHeight="1" x14ac:dyDescent="0.15">
      <c r="A74" s="94"/>
      <c r="B74" s="95"/>
      <c r="C74" s="96"/>
      <c r="D74" s="97"/>
      <c r="E74" s="97"/>
      <c r="F74" s="97"/>
      <c r="G74" s="129"/>
      <c r="H74" s="129"/>
      <c r="I74" s="97"/>
      <c r="J74" s="95"/>
      <c r="K74" s="94"/>
      <c r="L74" s="94"/>
      <c r="M74" s="95"/>
      <c r="N74" s="130"/>
      <c r="O74" s="97"/>
      <c r="P74" s="98"/>
      <c r="Q74" s="95"/>
      <c r="R74" s="94"/>
    </row>
  </sheetData>
  <sheetProtection password="D6EE" sheet="1" objects="1" scenarios="1" selectLockedCells="1" selectUnlockedCells="1"/>
  <mergeCells count="13">
    <mergeCell ref="C3:I3"/>
    <mergeCell ref="N3:P5"/>
    <mergeCell ref="C4:I4"/>
    <mergeCell ref="C5:I5"/>
    <mergeCell ref="N6:P6"/>
    <mergeCell ref="N60:P60"/>
    <mergeCell ref="N16:P16"/>
    <mergeCell ref="N34:P34"/>
    <mergeCell ref="N47:P47"/>
    <mergeCell ref="C15:I15"/>
    <mergeCell ref="C33:I33"/>
    <mergeCell ref="C46:I46"/>
    <mergeCell ref="C59:I59"/>
  </mergeCells>
  <dataValidations count="2">
    <dataValidation type="list" allowBlank="1" showErrorMessage="1" sqref="G73:H74">
      <formula1>$M$7:$M$9</formula1>
      <formula2>0</formula2>
    </dataValidation>
    <dataValidation type="list" allowBlank="1" showInputMessage="1" showErrorMessage="1" sqref="G7:G13 G17:G31 G35:G44 G48:G57 G61:G70">
      <formula1>Supporting</formula1>
      <formula2>0</formula2>
    </dataValidation>
  </dataValidations>
  <hyperlinks>
    <hyperlink ref="H36" r:id="rId1" display="http://www.amazon.com/Pro-Gaffers-Widths-Variable-Lengths/dp/B00BOV5OVY/ref=sr_1_2?ie=UTF8&amp;qid=1428690005&amp;sr=8-2&amp;keywords=gaffers+tape+3+inch"/>
    <hyperlink ref="H37" r:id="rId2" display="http://www.monoprice.com/Product?c_id=105&amp;cp_id=10521&amp;cs_id=1052104&amp;p_id=10927&amp;seq=1&amp;format=2"/>
    <hyperlink ref="H38" r:id="rId3" display="http://www.monoprice.com/Product?c_id=109&amp;cp_id=10907&amp;cs_id=1090702&amp;p_id=9198&amp;seq=1&amp;format=2"/>
    <hyperlink ref="H39" r:id="rId4" display="http://www.amazon.com/Samsung-UN32EH5000-32-Inch-1080p-60Hz/dp/B0071O4ETQ/ref=sr_1_7?ie=UTF8&amp;qid=1428690348&amp;sr=8-7&amp;keywords=television"/>
    <hyperlink ref="H48" r:id="rId5"/>
  </hyperlinks>
  <pageMargins left="0.75" right="0.75" top="1" bottom="1" header="0.51180555555555551" footer="0.51180555555555551"/>
  <pageSetup firstPageNumber="0" orientation="portrait" horizontalDpi="300" verticalDpi="30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J173"/>
  <sheetViews>
    <sheetView topLeftCell="C164" zoomScale="85" zoomScaleNormal="85" zoomScalePageLayoutView="85" workbookViewId="0">
      <selection activeCell="G169" sqref="G169"/>
    </sheetView>
  </sheetViews>
  <sheetFormatPr baseColWidth="10" defaultColWidth="10.1640625" defaultRowHeight="14" x14ac:dyDescent="0.15"/>
  <cols>
    <col min="1" max="1" width="28.33203125" style="175" bestFit="1" customWidth="1"/>
    <col min="2" max="2" width="40.5" style="175" customWidth="1"/>
    <col min="3" max="3" width="10.1640625" style="175" bestFit="1" customWidth="1"/>
    <col min="4" max="4" width="11.5" style="175" bestFit="1" customWidth="1"/>
    <col min="5" max="5" width="33.83203125" style="175" customWidth="1"/>
    <col min="6" max="6" width="23.6640625" style="175" bestFit="1" customWidth="1"/>
    <col min="7" max="7" width="16.83203125" style="175" bestFit="1" customWidth="1"/>
    <col min="8" max="8" width="89.6640625" style="186" customWidth="1"/>
    <col min="9" max="9" width="17.83203125" style="187" customWidth="1"/>
    <col min="10" max="10" width="29.83203125" style="175" bestFit="1" customWidth="1"/>
    <col min="11" max="16384" width="10.1640625" style="175"/>
  </cols>
  <sheetData>
    <row r="1" spans="1:8" ht="15" customHeight="1" x14ac:dyDescent="0.15">
      <c r="B1" s="356" t="s">
        <v>413</v>
      </c>
      <c r="C1" s="357"/>
      <c r="D1" s="357"/>
      <c r="E1" s="357"/>
      <c r="F1" s="357"/>
      <c r="G1" s="357"/>
      <c r="H1" s="358"/>
    </row>
    <row r="2" spans="1:8" ht="15" customHeight="1" x14ac:dyDescent="0.15">
      <c r="B2" s="359"/>
      <c r="C2" s="360"/>
      <c r="D2" s="360"/>
      <c r="E2" s="360"/>
      <c r="F2" s="360"/>
      <c r="G2" s="360"/>
      <c r="H2" s="361"/>
    </row>
    <row r="3" spans="1:8" ht="16" thickBot="1" x14ac:dyDescent="0.2">
      <c r="B3" s="188" t="s">
        <v>69</v>
      </c>
      <c r="C3" s="188" t="s">
        <v>70</v>
      </c>
      <c r="D3" s="188" t="s">
        <v>412</v>
      </c>
      <c r="E3" s="188" t="s">
        <v>411</v>
      </c>
      <c r="F3" s="189" t="s">
        <v>462</v>
      </c>
      <c r="G3" s="188" t="s">
        <v>410</v>
      </c>
      <c r="H3" s="190" t="s">
        <v>409</v>
      </c>
    </row>
    <row r="4" spans="1:8" ht="22" thickBot="1" x14ac:dyDescent="0.2">
      <c r="B4" s="191" t="s">
        <v>408</v>
      </c>
      <c r="D4" s="178"/>
      <c r="E4" s="178"/>
      <c r="F4" s="178"/>
      <c r="G4" s="192"/>
    </row>
    <row r="5" spans="1:8" ht="19" x14ac:dyDescent="0.15">
      <c r="B5" s="193" t="s">
        <v>407</v>
      </c>
    </row>
    <row r="6" spans="1:8" ht="15" x14ac:dyDescent="0.15">
      <c r="B6" s="194" t="s">
        <v>78</v>
      </c>
      <c r="C6" s="194">
        <v>25</v>
      </c>
      <c r="D6" s="282">
        <v>20</v>
      </c>
      <c r="E6" s="194" t="s">
        <v>406</v>
      </c>
      <c r="F6" s="195" t="s">
        <v>88</v>
      </c>
      <c r="G6" s="293">
        <f>C6*D6</f>
        <v>500</v>
      </c>
      <c r="H6" s="196" t="s">
        <v>405</v>
      </c>
    </row>
    <row r="7" spans="1:8" ht="28" x14ac:dyDescent="0.15">
      <c r="A7" s="175" t="s">
        <v>485</v>
      </c>
      <c r="B7" s="194" t="s">
        <v>404</v>
      </c>
      <c r="C7" s="194">
        <v>4</v>
      </c>
      <c r="D7" s="283">
        <v>36</v>
      </c>
      <c r="E7" s="194" t="s">
        <v>403</v>
      </c>
      <c r="F7" s="195" t="s">
        <v>402</v>
      </c>
      <c r="G7" s="311">
        <f>D7*C7</f>
        <v>144</v>
      </c>
      <c r="H7" s="196" t="s">
        <v>401</v>
      </c>
    </row>
    <row r="8" spans="1:8" ht="16" thickBot="1" x14ac:dyDescent="0.2">
      <c r="F8" s="197" t="s">
        <v>116</v>
      </c>
      <c r="G8" s="198">
        <f>SUM(G6:G7)</f>
        <v>644</v>
      </c>
    </row>
    <row r="10" spans="1:8" ht="22" thickBot="1" x14ac:dyDescent="0.2">
      <c r="B10" s="199" t="s">
        <v>400</v>
      </c>
    </row>
    <row r="11" spans="1:8" ht="19" x14ac:dyDescent="0.15">
      <c r="B11" s="193" t="s">
        <v>399</v>
      </c>
      <c r="C11" s="200"/>
      <c r="D11" s="200"/>
      <c r="E11" s="200"/>
      <c r="F11" s="178"/>
      <c r="G11" s="201"/>
    </row>
    <row r="12" spans="1:8" ht="45" customHeight="1" x14ac:dyDescent="0.15">
      <c r="B12" s="194" t="s">
        <v>398</v>
      </c>
      <c r="C12" s="194">
        <v>15</v>
      </c>
      <c r="D12" s="284">
        <v>75</v>
      </c>
      <c r="E12" s="194" t="s">
        <v>309</v>
      </c>
      <c r="F12" s="195" t="s">
        <v>397</v>
      </c>
      <c r="G12" s="294">
        <f t="shared" ref="G12:G22" si="0">C12*D12</f>
        <v>1125</v>
      </c>
      <c r="H12" s="196" t="s">
        <v>396</v>
      </c>
    </row>
    <row r="13" spans="1:8" ht="42" x14ac:dyDescent="0.15">
      <c r="B13" s="194" t="s">
        <v>395</v>
      </c>
      <c r="C13" s="194">
        <v>4</v>
      </c>
      <c r="D13" s="284">
        <v>51.79</v>
      </c>
      <c r="E13" s="194" t="s">
        <v>309</v>
      </c>
      <c r="F13" s="195">
        <v>8228884</v>
      </c>
      <c r="G13" s="294">
        <f t="shared" si="0"/>
        <v>207.16</v>
      </c>
      <c r="H13" s="196" t="s">
        <v>394</v>
      </c>
    </row>
    <row r="14" spans="1:8" ht="15" x14ac:dyDescent="0.15">
      <c r="B14" s="194" t="s">
        <v>393</v>
      </c>
      <c r="C14" s="194">
        <v>4</v>
      </c>
      <c r="D14" s="284">
        <v>26.9</v>
      </c>
      <c r="E14" s="194" t="s">
        <v>309</v>
      </c>
      <c r="F14" s="195">
        <v>2340321</v>
      </c>
      <c r="G14" s="294">
        <f t="shared" si="0"/>
        <v>107.6</v>
      </c>
      <c r="H14" s="196" t="s">
        <v>392</v>
      </c>
    </row>
    <row r="15" spans="1:8" ht="28" x14ac:dyDescent="0.15">
      <c r="B15" s="194" t="s">
        <v>391</v>
      </c>
      <c r="C15" s="194">
        <v>10</v>
      </c>
      <c r="D15" s="284">
        <v>6.86</v>
      </c>
      <c r="E15" s="203" t="s">
        <v>273</v>
      </c>
      <c r="F15" s="195" t="s">
        <v>390</v>
      </c>
      <c r="G15" s="294">
        <f t="shared" si="0"/>
        <v>68.600000000000009</v>
      </c>
      <c r="H15" s="196" t="s">
        <v>463</v>
      </c>
    </row>
    <row r="16" spans="1:8" ht="24" customHeight="1" x14ac:dyDescent="0.15">
      <c r="B16" s="204" t="s">
        <v>389</v>
      </c>
      <c r="C16" s="194">
        <v>2</v>
      </c>
      <c r="D16" s="284">
        <v>43.18</v>
      </c>
      <c r="E16" s="194" t="s">
        <v>309</v>
      </c>
      <c r="F16" s="195">
        <v>75942201</v>
      </c>
      <c r="G16" s="294">
        <f t="shared" si="0"/>
        <v>86.36</v>
      </c>
      <c r="H16" s="196" t="s">
        <v>388</v>
      </c>
    </row>
    <row r="17" spans="1:8" ht="15" x14ac:dyDescent="0.15">
      <c r="B17" s="204" t="s">
        <v>387</v>
      </c>
      <c r="C17" s="194">
        <v>1</v>
      </c>
      <c r="D17" s="284">
        <v>34.340000000000003</v>
      </c>
      <c r="E17" s="194" t="s">
        <v>309</v>
      </c>
      <c r="F17" s="195">
        <v>127100</v>
      </c>
      <c r="G17" s="294">
        <f t="shared" si="0"/>
        <v>34.340000000000003</v>
      </c>
      <c r="H17" s="196" t="s">
        <v>386</v>
      </c>
    </row>
    <row r="18" spans="1:8" ht="28" x14ac:dyDescent="0.15">
      <c r="B18" s="204" t="s">
        <v>385</v>
      </c>
      <c r="C18" s="204">
        <v>1</v>
      </c>
      <c r="D18" s="285">
        <v>179.33</v>
      </c>
      <c r="E18" s="204" t="s">
        <v>273</v>
      </c>
      <c r="F18" s="195" t="s">
        <v>384</v>
      </c>
      <c r="G18" s="294">
        <f t="shared" si="0"/>
        <v>179.33</v>
      </c>
      <c r="H18" s="196" t="s">
        <v>464</v>
      </c>
    </row>
    <row r="19" spans="1:8" ht="28" x14ac:dyDescent="0.15">
      <c r="B19" s="204" t="s">
        <v>383</v>
      </c>
      <c r="C19" s="204">
        <v>12</v>
      </c>
      <c r="D19" s="285">
        <v>8.1999999999999993</v>
      </c>
      <c r="E19" s="204" t="s">
        <v>292</v>
      </c>
      <c r="F19" s="195" t="s">
        <v>382</v>
      </c>
      <c r="G19" s="294">
        <f t="shared" si="0"/>
        <v>98.399999999999991</v>
      </c>
      <c r="H19" s="196" t="s">
        <v>381</v>
      </c>
    </row>
    <row r="20" spans="1:8" ht="15" x14ac:dyDescent="0.15">
      <c r="B20" s="204" t="s">
        <v>380</v>
      </c>
      <c r="C20" s="204">
        <v>1</v>
      </c>
      <c r="D20" s="285">
        <v>121.95</v>
      </c>
      <c r="E20" s="204" t="s">
        <v>309</v>
      </c>
      <c r="F20" s="195">
        <v>1094034</v>
      </c>
      <c r="G20" s="294">
        <f t="shared" si="0"/>
        <v>121.95</v>
      </c>
      <c r="H20" s="196" t="s">
        <v>379</v>
      </c>
    </row>
    <row r="21" spans="1:8" ht="33" customHeight="1" x14ac:dyDescent="0.15">
      <c r="B21" s="204" t="s">
        <v>378</v>
      </c>
      <c r="C21" s="204">
        <v>5</v>
      </c>
      <c r="D21" s="285">
        <v>15.99</v>
      </c>
      <c r="E21" s="204" t="s">
        <v>309</v>
      </c>
      <c r="F21" s="195">
        <v>80091770</v>
      </c>
      <c r="G21" s="294">
        <f t="shared" si="0"/>
        <v>79.95</v>
      </c>
      <c r="H21" s="196" t="s">
        <v>377</v>
      </c>
    </row>
    <row r="22" spans="1:8" ht="28" x14ac:dyDescent="0.15">
      <c r="B22" s="204" t="s">
        <v>376</v>
      </c>
      <c r="C22" s="204">
        <v>1</v>
      </c>
      <c r="D22" s="285">
        <v>587</v>
      </c>
      <c r="E22" s="204" t="s">
        <v>375</v>
      </c>
      <c r="F22" s="206" t="s">
        <v>374</v>
      </c>
      <c r="G22" s="294">
        <f t="shared" si="0"/>
        <v>587</v>
      </c>
      <c r="H22" s="196" t="s">
        <v>373</v>
      </c>
    </row>
    <row r="23" spans="1:8" ht="16" thickBot="1" x14ac:dyDescent="0.2">
      <c r="B23" s="207"/>
      <c r="D23" s="178"/>
      <c r="E23" s="178"/>
      <c r="F23" s="197" t="s">
        <v>116</v>
      </c>
      <c r="G23" s="208">
        <f>SUM(G12:G22)</f>
        <v>2695.6899999999996</v>
      </c>
    </row>
    <row r="24" spans="1:8" ht="15" x14ac:dyDescent="0.15">
      <c r="B24" s="207"/>
      <c r="D24" s="178"/>
      <c r="E24" s="178"/>
      <c r="F24" s="209"/>
      <c r="G24" s="210"/>
    </row>
    <row r="25" spans="1:8" ht="22" thickBot="1" x14ac:dyDescent="0.2">
      <c r="B25" s="199" t="s">
        <v>372</v>
      </c>
    </row>
    <row r="26" spans="1:8" ht="19" x14ac:dyDescent="0.15">
      <c r="B26" s="193" t="s">
        <v>371</v>
      </c>
      <c r="C26" s="200"/>
      <c r="D26" s="200"/>
      <c r="E26" s="200"/>
      <c r="F26" s="178"/>
      <c r="G26" s="201"/>
    </row>
    <row r="27" spans="1:8" ht="15" x14ac:dyDescent="0.15">
      <c r="B27" s="204" t="s">
        <v>370</v>
      </c>
      <c r="C27" s="194">
        <v>1</v>
      </c>
      <c r="D27" s="284">
        <v>489</v>
      </c>
      <c r="E27" s="194" t="s">
        <v>369</v>
      </c>
      <c r="F27" s="206" t="s">
        <v>368</v>
      </c>
      <c r="G27" s="295">
        <f>C27*D27</f>
        <v>489</v>
      </c>
      <c r="H27" s="196" t="s">
        <v>465</v>
      </c>
    </row>
    <row r="28" spans="1:8" ht="16" thickBot="1" x14ac:dyDescent="0.2">
      <c r="B28" s="207"/>
      <c r="D28" s="178"/>
      <c r="E28" s="178"/>
      <c r="F28" s="197" t="s">
        <v>116</v>
      </c>
      <c r="G28" s="211">
        <f>SUM(G27:G27)</f>
        <v>489</v>
      </c>
    </row>
    <row r="29" spans="1:8" ht="22" thickBot="1" x14ac:dyDescent="0.2">
      <c r="B29" s="199" t="s">
        <v>367</v>
      </c>
    </row>
    <row r="30" spans="1:8" ht="19" x14ac:dyDescent="0.15">
      <c r="B30" s="193" t="s">
        <v>366</v>
      </c>
      <c r="C30" s="200"/>
      <c r="D30" s="200"/>
      <c r="E30" s="200"/>
      <c r="F30" s="178"/>
      <c r="G30" s="201"/>
    </row>
    <row r="31" spans="1:8" ht="15" x14ac:dyDescent="0.15">
      <c r="A31" s="175" t="s">
        <v>484</v>
      </c>
      <c r="B31" s="310" t="s">
        <v>365</v>
      </c>
      <c r="C31" s="194">
        <v>4</v>
      </c>
      <c r="D31" s="284">
        <v>39.950000000000003</v>
      </c>
      <c r="E31" s="194" t="s">
        <v>357</v>
      </c>
      <c r="F31" s="206" t="s">
        <v>364</v>
      </c>
      <c r="G31" s="295">
        <f t="shared" ref="G31:G37" si="1">C31*D31</f>
        <v>159.80000000000001</v>
      </c>
      <c r="H31" s="196" t="s">
        <v>363</v>
      </c>
    </row>
    <row r="32" spans="1:8" ht="15" x14ac:dyDescent="0.15">
      <c r="B32" s="310" t="s">
        <v>362</v>
      </c>
      <c r="C32" s="204">
        <v>1</v>
      </c>
      <c r="D32" s="285">
        <v>219</v>
      </c>
      <c r="E32" s="204" t="s">
        <v>361</v>
      </c>
      <c r="F32" s="206" t="s">
        <v>360</v>
      </c>
      <c r="G32" s="295">
        <f t="shared" si="1"/>
        <v>219</v>
      </c>
      <c r="H32" s="196" t="s">
        <v>359</v>
      </c>
    </row>
    <row r="33" spans="1:8" ht="15" x14ac:dyDescent="0.15">
      <c r="B33" s="310" t="s">
        <v>358</v>
      </c>
      <c r="C33" s="204">
        <v>4</v>
      </c>
      <c r="D33" s="285">
        <v>59.95</v>
      </c>
      <c r="E33" s="204" t="s">
        <v>357</v>
      </c>
      <c r="F33" s="206" t="s">
        <v>356</v>
      </c>
      <c r="G33" s="295">
        <f t="shared" si="1"/>
        <v>239.8</v>
      </c>
      <c r="H33" s="196" t="s">
        <v>346</v>
      </c>
    </row>
    <row r="34" spans="1:8" ht="15" x14ac:dyDescent="0.15">
      <c r="B34" s="310" t="s">
        <v>355</v>
      </c>
      <c r="C34" s="194">
        <v>4</v>
      </c>
      <c r="D34" s="284">
        <v>399</v>
      </c>
      <c r="E34" s="204" t="s">
        <v>344</v>
      </c>
      <c r="F34" s="212" t="s">
        <v>354</v>
      </c>
      <c r="G34" s="295">
        <f t="shared" si="1"/>
        <v>1596</v>
      </c>
      <c r="H34" s="196" t="s">
        <v>353</v>
      </c>
    </row>
    <row r="35" spans="1:8" ht="15" x14ac:dyDescent="0.15">
      <c r="B35" s="310" t="s">
        <v>352</v>
      </c>
      <c r="C35" s="194">
        <v>2</v>
      </c>
      <c r="D35" s="284">
        <v>307.83999999999997</v>
      </c>
      <c r="E35" s="194" t="s">
        <v>351</v>
      </c>
      <c r="F35" s="206" t="s">
        <v>350</v>
      </c>
      <c r="G35" s="295">
        <f t="shared" si="1"/>
        <v>615.67999999999995</v>
      </c>
      <c r="H35" s="196" t="s">
        <v>349</v>
      </c>
    </row>
    <row r="36" spans="1:8" ht="15" x14ac:dyDescent="0.15">
      <c r="B36" s="310" t="s">
        <v>348</v>
      </c>
      <c r="C36" s="194">
        <v>2</v>
      </c>
      <c r="D36" s="284">
        <v>129.94999999999999</v>
      </c>
      <c r="E36" s="204" t="s">
        <v>344</v>
      </c>
      <c r="F36" s="195" t="s">
        <v>347</v>
      </c>
      <c r="G36" s="295">
        <f t="shared" si="1"/>
        <v>259.89999999999998</v>
      </c>
      <c r="H36" s="362" t="s">
        <v>346</v>
      </c>
    </row>
    <row r="37" spans="1:8" ht="15" customHeight="1" x14ac:dyDescent="0.15">
      <c r="B37" s="310" t="s">
        <v>345</v>
      </c>
      <c r="C37" s="194">
        <v>2</v>
      </c>
      <c r="D37" s="284">
        <v>149.94999999999999</v>
      </c>
      <c r="E37" s="204" t="s">
        <v>344</v>
      </c>
      <c r="F37" s="206" t="s">
        <v>343</v>
      </c>
      <c r="G37" s="295">
        <f t="shared" si="1"/>
        <v>299.89999999999998</v>
      </c>
      <c r="H37" s="363"/>
    </row>
    <row r="38" spans="1:8" ht="16" thickBot="1" x14ac:dyDescent="0.2">
      <c r="B38" s="207"/>
      <c r="D38" s="178"/>
      <c r="E38" s="178"/>
      <c r="F38" s="197" t="s">
        <v>116</v>
      </c>
      <c r="G38" s="211">
        <f>SUM(G31:G37)</f>
        <v>3390.08</v>
      </c>
    </row>
    <row r="39" spans="1:8" ht="15" x14ac:dyDescent="0.15">
      <c r="B39" s="207"/>
      <c r="D39" s="178"/>
      <c r="E39" s="178"/>
      <c r="F39" s="178"/>
      <c r="G39" s="192"/>
    </row>
    <row r="40" spans="1:8" ht="22" thickBot="1" x14ac:dyDescent="0.2">
      <c r="B40" s="199" t="s">
        <v>342</v>
      </c>
    </row>
    <row r="41" spans="1:8" ht="20" thickBot="1" x14ac:dyDescent="0.2">
      <c r="B41" s="364" t="s">
        <v>341</v>
      </c>
      <c r="C41" s="365"/>
      <c r="D41" s="365"/>
      <c r="E41" s="366"/>
      <c r="F41" s="178"/>
    </row>
    <row r="42" spans="1:8" ht="15" customHeight="1" x14ac:dyDescent="0.15">
      <c r="A42" s="175" t="s">
        <v>477</v>
      </c>
      <c r="B42" s="213" t="s">
        <v>340</v>
      </c>
      <c r="C42" s="213">
        <v>10</v>
      </c>
      <c r="D42" s="214">
        <v>1.49</v>
      </c>
      <c r="E42" s="215" t="s">
        <v>312</v>
      </c>
      <c r="F42" s="195" t="s">
        <v>339</v>
      </c>
      <c r="G42" s="216">
        <f t="shared" ref="G42:G66" si="2">C42*D42</f>
        <v>14.9</v>
      </c>
      <c r="H42" s="362" t="s">
        <v>338</v>
      </c>
    </row>
    <row r="43" spans="1:8" ht="15" customHeight="1" x14ac:dyDescent="0.15">
      <c r="B43" s="194" t="s">
        <v>337</v>
      </c>
      <c r="C43" s="194">
        <v>1</v>
      </c>
      <c r="D43" s="284">
        <v>45.82</v>
      </c>
      <c r="E43" s="217" t="s">
        <v>309</v>
      </c>
      <c r="F43" s="195">
        <v>6527907</v>
      </c>
      <c r="G43" s="296">
        <f t="shared" si="2"/>
        <v>45.82</v>
      </c>
      <c r="H43" s="367"/>
    </row>
    <row r="44" spans="1:8" ht="15" x14ac:dyDescent="0.15">
      <c r="B44" s="194" t="s">
        <v>336</v>
      </c>
      <c r="C44" s="194">
        <v>2</v>
      </c>
      <c r="D44" s="284">
        <v>6.99</v>
      </c>
      <c r="E44" s="217" t="s">
        <v>312</v>
      </c>
      <c r="F44" s="195" t="s">
        <v>335</v>
      </c>
      <c r="G44" s="296">
        <f t="shared" si="2"/>
        <v>13.98</v>
      </c>
      <c r="H44" s="367"/>
    </row>
    <row r="45" spans="1:8" ht="15" x14ac:dyDescent="0.15">
      <c r="B45" s="204" t="s">
        <v>334</v>
      </c>
      <c r="C45" s="194">
        <v>12</v>
      </c>
      <c r="D45" s="284">
        <v>7.99</v>
      </c>
      <c r="E45" s="218" t="s">
        <v>312</v>
      </c>
      <c r="F45" s="206" t="s">
        <v>333</v>
      </c>
      <c r="G45" s="296">
        <f t="shared" si="2"/>
        <v>95.88</v>
      </c>
      <c r="H45" s="367"/>
    </row>
    <row r="46" spans="1:8" ht="15" x14ac:dyDescent="0.15">
      <c r="B46" s="204" t="s">
        <v>332</v>
      </c>
      <c r="C46" s="194">
        <v>4</v>
      </c>
      <c r="D46" s="284">
        <v>9.99</v>
      </c>
      <c r="E46" s="218" t="s">
        <v>312</v>
      </c>
      <c r="F46" s="206" t="s">
        <v>331</v>
      </c>
      <c r="G46" s="296">
        <f>C46*D46</f>
        <v>39.96</v>
      </c>
      <c r="H46" s="363"/>
    </row>
    <row r="47" spans="1:8" ht="15" x14ac:dyDescent="0.15">
      <c r="B47" s="204" t="s">
        <v>330</v>
      </c>
      <c r="C47" s="194">
        <v>2</v>
      </c>
      <c r="D47" s="284">
        <v>49.44</v>
      </c>
      <c r="E47" s="217" t="s">
        <v>309</v>
      </c>
      <c r="F47" s="206" t="s">
        <v>329</v>
      </c>
      <c r="G47" s="296">
        <f t="shared" si="2"/>
        <v>98.88</v>
      </c>
      <c r="H47" s="196" t="s">
        <v>328</v>
      </c>
    </row>
    <row r="48" spans="1:8" ht="15" x14ac:dyDescent="0.15">
      <c r="B48" s="213" t="s">
        <v>327</v>
      </c>
      <c r="C48" s="194">
        <v>2</v>
      </c>
      <c r="D48" s="284">
        <v>6.76</v>
      </c>
      <c r="E48" s="217" t="s">
        <v>119</v>
      </c>
      <c r="F48" s="195" t="s">
        <v>466</v>
      </c>
      <c r="G48" s="296">
        <f t="shared" si="2"/>
        <v>13.52</v>
      </c>
      <c r="H48" s="362" t="s">
        <v>326</v>
      </c>
    </row>
    <row r="49" spans="1:8" ht="15" customHeight="1" x14ac:dyDescent="0.15">
      <c r="B49" s="194" t="s">
        <v>325</v>
      </c>
      <c r="C49" s="194">
        <v>20</v>
      </c>
      <c r="D49" s="284">
        <v>2.58</v>
      </c>
      <c r="E49" s="217" t="s">
        <v>309</v>
      </c>
      <c r="F49" s="195">
        <v>41028390</v>
      </c>
      <c r="G49" s="297">
        <f t="shared" si="2"/>
        <v>51.6</v>
      </c>
      <c r="H49" s="367"/>
    </row>
    <row r="50" spans="1:8" ht="15" x14ac:dyDescent="0.15">
      <c r="B50" s="204" t="s">
        <v>324</v>
      </c>
      <c r="C50" s="204">
        <v>2</v>
      </c>
      <c r="D50" s="284">
        <v>16.96</v>
      </c>
      <c r="E50" s="217" t="s">
        <v>322</v>
      </c>
      <c r="F50" s="206" t="s">
        <v>321</v>
      </c>
      <c r="G50" s="297">
        <f t="shared" si="2"/>
        <v>33.92</v>
      </c>
      <c r="H50" s="367"/>
    </row>
    <row r="51" spans="1:8" ht="15" x14ac:dyDescent="0.15">
      <c r="B51" s="204" t="s">
        <v>323</v>
      </c>
      <c r="C51" s="204">
        <v>3</v>
      </c>
      <c r="D51" s="285">
        <v>7.26</v>
      </c>
      <c r="E51" s="217" t="s">
        <v>322</v>
      </c>
      <c r="F51" s="206" t="s">
        <v>321</v>
      </c>
      <c r="G51" s="297">
        <f t="shared" si="2"/>
        <v>21.78</v>
      </c>
      <c r="H51" s="367"/>
    </row>
    <row r="52" spans="1:8" ht="15" x14ac:dyDescent="0.15">
      <c r="B52" s="204" t="s">
        <v>320</v>
      </c>
      <c r="C52" s="204">
        <v>1</v>
      </c>
      <c r="D52" s="284">
        <v>10.7</v>
      </c>
      <c r="E52" s="217" t="s">
        <v>309</v>
      </c>
      <c r="F52" s="195">
        <v>6526115</v>
      </c>
      <c r="G52" s="297">
        <f t="shared" si="2"/>
        <v>10.7</v>
      </c>
      <c r="H52" s="367"/>
    </row>
    <row r="53" spans="1:8" ht="15" x14ac:dyDescent="0.15">
      <c r="B53" s="194" t="s">
        <v>319</v>
      </c>
      <c r="C53" s="204">
        <v>3</v>
      </c>
      <c r="D53" s="285">
        <v>52.74</v>
      </c>
      <c r="E53" s="217" t="s">
        <v>119</v>
      </c>
      <c r="F53" s="206" t="s">
        <v>318</v>
      </c>
      <c r="G53" s="297">
        <f t="shared" si="2"/>
        <v>158.22</v>
      </c>
      <c r="H53" s="367"/>
    </row>
    <row r="54" spans="1:8" ht="15" x14ac:dyDescent="0.15">
      <c r="B54" s="194" t="s">
        <v>317</v>
      </c>
      <c r="C54" s="204">
        <v>2</v>
      </c>
      <c r="D54" s="285">
        <v>8.89</v>
      </c>
      <c r="E54" s="217" t="s">
        <v>119</v>
      </c>
      <c r="F54" s="212" t="s">
        <v>316</v>
      </c>
      <c r="G54" s="297">
        <f t="shared" si="2"/>
        <v>17.78</v>
      </c>
      <c r="H54" s="367"/>
    </row>
    <row r="55" spans="1:8" ht="15" x14ac:dyDescent="0.15">
      <c r="B55" s="204" t="s">
        <v>315</v>
      </c>
      <c r="C55" s="204">
        <v>3</v>
      </c>
      <c r="D55" s="285">
        <v>8.9700000000000006</v>
      </c>
      <c r="E55" s="217" t="s">
        <v>119</v>
      </c>
      <c r="F55" s="206" t="s">
        <v>314</v>
      </c>
      <c r="G55" s="297">
        <f t="shared" si="2"/>
        <v>26.910000000000004</v>
      </c>
      <c r="H55" s="367"/>
    </row>
    <row r="56" spans="1:8" ht="15" x14ac:dyDescent="0.15">
      <c r="B56" s="204" t="s">
        <v>313</v>
      </c>
      <c r="C56" s="204">
        <v>30</v>
      </c>
      <c r="D56" s="285">
        <v>0.59</v>
      </c>
      <c r="E56" s="217" t="s">
        <v>312</v>
      </c>
      <c r="F56" s="206" t="s">
        <v>311</v>
      </c>
      <c r="G56" s="297">
        <f t="shared" si="2"/>
        <v>17.7</v>
      </c>
      <c r="H56" s="367"/>
    </row>
    <row r="57" spans="1:8" ht="15" x14ac:dyDescent="0.15">
      <c r="B57" s="204" t="s">
        <v>310</v>
      </c>
      <c r="C57" s="204">
        <v>1</v>
      </c>
      <c r="D57" s="286">
        <v>150.49</v>
      </c>
      <c r="E57" s="217" t="s">
        <v>309</v>
      </c>
      <c r="F57" s="195">
        <v>73254104</v>
      </c>
      <c r="G57" s="297">
        <f t="shared" si="2"/>
        <v>150.49</v>
      </c>
      <c r="H57" s="367"/>
    </row>
    <row r="58" spans="1:8" ht="15" x14ac:dyDescent="0.15">
      <c r="B58" s="204" t="s">
        <v>308</v>
      </c>
      <c r="C58" s="204">
        <v>1</v>
      </c>
      <c r="D58" s="284">
        <v>5.03</v>
      </c>
      <c r="E58" s="217" t="s">
        <v>292</v>
      </c>
      <c r="F58" s="195" t="s">
        <v>307</v>
      </c>
      <c r="G58" s="297">
        <f t="shared" si="2"/>
        <v>5.03</v>
      </c>
      <c r="H58" s="367"/>
    </row>
    <row r="59" spans="1:8" ht="15" x14ac:dyDescent="0.15">
      <c r="B59" s="204" t="s">
        <v>306</v>
      </c>
      <c r="C59" s="204">
        <v>10</v>
      </c>
      <c r="D59" s="284">
        <v>6.44</v>
      </c>
      <c r="E59" s="217" t="s">
        <v>292</v>
      </c>
      <c r="F59" s="195" t="s">
        <v>305</v>
      </c>
      <c r="G59" s="297">
        <f t="shared" si="2"/>
        <v>64.400000000000006</v>
      </c>
      <c r="H59" s="367"/>
    </row>
    <row r="60" spans="1:8" ht="15" x14ac:dyDescent="0.15">
      <c r="B60" s="204" t="s">
        <v>304</v>
      </c>
      <c r="C60" s="204">
        <v>5</v>
      </c>
      <c r="D60" s="284">
        <v>4.79</v>
      </c>
      <c r="E60" s="217" t="s">
        <v>119</v>
      </c>
      <c r="F60" s="195" t="s">
        <v>303</v>
      </c>
      <c r="G60" s="297">
        <f t="shared" si="2"/>
        <v>23.95</v>
      </c>
      <c r="H60" s="367"/>
    </row>
    <row r="61" spans="1:8" ht="15" x14ac:dyDescent="0.15">
      <c r="A61" s="175" t="s">
        <v>478</v>
      </c>
      <c r="B61" s="204" t="s">
        <v>302</v>
      </c>
      <c r="C61" s="204">
        <v>2</v>
      </c>
      <c r="D61" s="284">
        <v>98.06</v>
      </c>
      <c r="E61" s="217" t="s">
        <v>298</v>
      </c>
      <c r="F61" s="195" t="s">
        <v>301</v>
      </c>
      <c r="G61" s="219">
        <f t="shared" si="2"/>
        <v>196.12</v>
      </c>
      <c r="H61" s="367"/>
    </row>
    <row r="62" spans="1:8" ht="15" x14ac:dyDescent="0.15">
      <c r="A62" s="175" t="s">
        <v>478</v>
      </c>
      <c r="B62" s="204" t="s">
        <v>300</v>
      </c>
      <c r="C62" s="204">
        <v>3</v>
      </c>
      <c r="D62" s="284">
        <v>38.53</v>
      </c>
      <c r="E62" s="217" t="s">
        <v>298</v>
      </c>
      <c r="F62" s="195" t="s">
        <v>299</v>
      </c>
      <c r="G62" s="219">
        <f t="shared" si="2"/>
        <v>115.59</v>
      </c>
      <c r="H62" s="367"/>
    </row>
    <row r="63" spans="1:8" ht="15" x14ac:dyDescent="0.15">
      <c r="A63" s="175" t="s">
        <v>478</v>
      </c>
      <c r="B63" s="204" t="s">
        <v>297</v>
      </c>
      <c r="C63" s="204">
        <v>1</v>
      </c>
      <c r="D63" s="284">
        <v>42.24</v>
      </c>
      <c r="E63" s="217" t="s">
        <v>298</v>
      </c>
      <c r="F63" s="195" t="s">
        <v>297</v>
      </c>
      <c r="G63" s="219">
        <f t="shared" si="2"/>
        <v>42.24</v>
      </c>
      <c r="H63" s="367"/>
    </row>
    <row r="64" spans="1:8" ht="15" x14ac:dyDescent="0.15">
      <c r="B64" s="204" t="s">
        <v>296</v>
      </c>
      <c r="C64" s="204">
        <v>1</v>
      </c>
      <c r="D64" s="284">
        <v>19.36</v>
      </c>
      <c r="E64" s="217" t="s">
        <v>292</v>
      </c>
      <c r="F64" s="195">
        <v>281535</v>
      </c>
      <c r="G64" s="297">
        <f t="shared" si="2"/>
        <v>19.36</v>
      </c>
      <c r="H64" s="367"/>
    </row>
    <row r="65" spans="1:8" ht="15" x14ac:dyDescent="0.15">
      <c r="B65" s="204" t="s">
        <v>295</v>
      </c>
      <c r="C65" s="204">
        <v>3</v>
      </c>
      <c r="D65" s="284">
        <v>94.3</v>
      </c>
      <c r="E65" s="217" t="s">
        <v>292</v>
      </c>
      <c r="F65" s="195" t="s">
        <v>294</v>
      </c>
      <c r="G65" s="297">
        <f t="shared" si="2"/>
        <v>282.89999999999998</v>
      </c>
      <c r="H65" s="367"/>
    </row>
    <row r="66" spans="1:8" ht="15" x14ac:dyDescent="0.15">
      <c r="B66" s="204" t="s">
        <v>293</v>
      </c>
      <c r="C66" s="204">
        <v>2</v>
      </c>
      <c r="D66" s="284">
        <v>1.21</v>
      </c>
      <c r="E66" s="217" t="s">
        <v>292</v>
      </c>
      <c r="F66" s="195" t="s">
        <v>291</v>
      </c>
      <c r="G66" s="297">
        <f t="shared" si="2"/>
        <v>2.42</v>
      </c>
      <c r="H66" s="363"/>
    </row>
    <row r="67" spans="1:8" ht="16" thickBot="1" x14ac:dyDescent="0.2">
      <c r="B67" s="207"/>
      <c r="D67" s="178"/>
      <c r="E67" s="178"/>
      <c r="F67" s="197" t="s">
        <v>116</v>
      </c>
      <c r="G67" s="220">
        <f>SUM(G42:G66)</f>
        <v>1564.0499999999997</v>
      </c>
      <c r="H67" s="185"/>
    </row>
    <row r="68" spans="1:8" ht="22" thickBot="1" x14ac:dyDescent="0.2">
      <c r="B68" s="199" t="s">
        <v>290</v>
      </c>
      <c r="H68" s="182"/>
    </row>
    <row r="69" spans="1:8" ht="20" thickBot="1" x14ac:dyDescent="0.2">
      <c r="B69" s="221" t="s">
        <v>289</v>
      </c>
      <c r="C69" s="200"/>
      <c r="D69" s="200"/>
      <c r="E69" s="200"/>
      <c r="F69" s="178"/>
      <c r="G69" s="201"/>
    </row>
    <row r="70" spans="1:8" ht="15" x14ac:dyDescent="0.15">
      <c r="A70" s="175" t="s">
        <v>477</v>
      </c>
      <c r="B70" s="222" t="s">
        <v>288</v>
      </c>
      <c r="C70" s="223">
        <v>1</v>
      </c>
      <c r="D70" s="287">
        <v>1261</v>
      </c>
      <c r="E70" s="194" t="s">
        <v>287</v>
      </c>
      <c r="F70" s="195" t="s">
        <v>88</v>
      </c>
      <c r="G70" s="224">
        <v>1261</v>
      </c>
      <c r="H70" s="362" t="s">
        <v>286</v>
      </c>
    </row>
    <row r="71" spans="1:8" ht="15" x14ac:dyDescent="0.15">
      <c r="B71" s="225" t="s">
        <v>285</v>
      </c>
      <c r="C71" s="225">
        <v>4</v>
      </c>
      <c r="D71" s="288">
        <v>78.78</v>
      </c>
      <c r="E71" s="194" t="s">
        <v>273</v>
      </c>
      <c r="F71" s="206" t="s">
        <v>284</v>
      </c>
      <c r="G71" s="298">
        <v>315.12</v>
      </c>
      <c r="H71" s="367"/>
    </row>
    <row r="72" spans="1:8" ht="15" customHeight="1" x14ac:dyDescent="0.15">
      <c r="B72" s="225" t="s">
        <v>283</v>
      </c>
      <c r="C72" s="225">
        <v>2</v>
      </c>
      <c r="D72" s="288">
        <v>123.77</v>
      </c>
      <c r="E72" s="194" t="s">
        <v>273</v>
      </c>
      <c r="F72" s="206" t="s">
        <v>282</v>
      </c>
      <c r="G72" s="298">
        <v>247.54</v>
      </c>
      <c r="H72" s="367"/>
    </row>
    <row r="73" spans="1:8" ht="15" x14ac:dyDescent="0.15">
      <c r="B73" s="225" t="s">
        <v>281</v>
      </c>
      <c r="C73" s="225">
        <v>4</v>
      </c>
      <c r="D73" s="288">
        <v>14.5</v>
      </c>
      <c r="E73" s="194" t="s">
        <v>273</v>
      </c>
      <c r="F73" s="206" t="s">
        <v>280</v>
      </c>
      <c r="G73" s="298">
        <v>58</v>
      </c>
      <c r="H73" s="367"/>
    </row>
    <row r="74" spans="1:8" ht="15" x14ac:dyDescent="0.15">
      <c r="B74" s="225" t="s">
        <v>279</v>
      </c>
      <c r="C74" s="225">
        <v>4</v>
      </c>
      <c r="D74" s="287">
        <v>23.3</v>
      </c>
      <c r="E74" s="194" t="s">
        <v>273</v>
      </c>
      <c r="F74" s="195" t="s">
        <v>278</v>
      </c>
      <c r="G74" s="298">
        <v>93.2</v>
      </c>
      <c r="H74" s="367"/>
    </row>
    <row r="75" spans="1:8" ht="15" x14ac:dyDescent="0.15">
      <c r="B75" s="225" t="s">
        <v>277</v>
      </c>
      <c r="C75" s="225">
        <v>4</v>
      </c>
      <c r="D75" s="287">
        <v>35.17</v>
      </c>
      <c r="E75" s="194" t="s">
        <v>273</v>
      </c>
      <c r="F75" s="195" t="s">
        <v>276</v>
      </c>
      <c r="G75" s="298">
        <v>140.68</v>
      </c>
      <c r="H75" s="367"/>
    </row>
    <row r="76" spans="1:8" ht="15" x14ac:dyDescent="0.15">
      <c r="B76" s="225" t="s">
        <v>275</v>
      </c>
      <c r="C76" s="225">
        <v>3</v>
      </c>
      <c r="D76" s="287">
        <v>297.95</v>
      </c>
      <c r="E76" s="194" t="s">
        <v>190</v>
      </c>
      <c r="F76" s="195" t="s">
        <v>274</v>
      </c>
      <c r="G76" s="298">
        <v>893.84999999999991</v>
      </c>
      <c r="H76" s="367"/>
    </row>
    <row r="77" spans="1:8" ht="30.75" customHeight="1" x14ac:dyDescent="0.15">
      <c r="B77" s="225" t="s">
        <v>467</v>
      </c>
      <c r="C77" s="225">
        <v>2</v>
      </c>
      <c r="D77" s="287">
        <v>111.3</v>
      </c>
      <c r="E77" s="194" t="s">
        <v>273</v>
      </c>
      <c r="F77" s="195" t="s">
        <v>272</v>
      </c>
      <c r="G77" s="298">
        <v>222.6</v>
      </c>
      <c r="H77" s="363"/>
    </row>
    <row r="78" spans="1:8" ht="16" thickBot="1" x14ac:dyDescent="0.2">
      <c r="B78" s="226"/>
      <c r="C78" s="227"/>
      <c r="D78" s="228"/>
      <c r="E78" s="228"/>
      <c r="F78" s="229" t="s">
        <v>116</v>
      </c>
      <c r="G78" s="230">
        <v>3231.99</v>
      </c>
      <c r="H78" s="182"/>
    </row>
    <row r="79" spans="1:8" ht="22" thickBot="1" x14ac:dyDescent="0.2">
      <c r="B79" s="231" t="s">
        <v>271</v>
      </c>
      <c r="C79" s="232"/>
      <c r="D79" s="233"/>
      <c r="E79" s="233"/>
      <c r="F79" s="233"/>
      <c r="G79" s="234"/>
      <c r="H79" s="182"/>
    </row>
    <row r="80" spans="1:8" ht="21" x14ac:dyDescent="0.15">
      <c r="B80" s="235" t="s">
        <v>270</v>
      </c>
      <c r="C80" s="200"/>
      <c r="D80" s="200"/>
      <c r="E80" s="200"/>
      <c r="F80" s="178"/>
      <c r="G80" s="201"/>
      <c r="H80" s="182"/>
    </row>
    <row r="81" spans="1:9" ht="15" x14ac:dyDescent="0.2">
      <c r="B81" s="236" t="s">
        <v>269</v>
      </c>
      <c r="C81" s="236">
        <v>1</v>
      </c>
      <c r="D81" s="284">
        <v>285</v>
      </c>
      <c r="E81" s="236" t="s">
        <v>266</v>
      </c>
      <c r="F81" s="237" t="s">
        <v>268</v>
      </c>
      <c r="G81" s="299">
        <f t="shared" ref="G81:G100" si="3">C81*D81</f>
        <v>285</v>
      </c>
      <c r="H81" s="362" t="s">
        <v>468</v>
      </c>
      <c r="I81" s="239"/>
    </row>
    <row r="82" spans="1:9" ht="15" x14ac:dyDescent="0.2">
      <c r="B82" s="236" t="s">
        <v>267</v>
      </c>
      <c r="C82" s="236">
        <v>1</v>
      </c>
      <c r="D82" s="284">
        <v>279</v>
      </c>
      <c r="E82" s="236" t="s">
        <v>266</v>
      </c>
      <c r="F82" s="237" t="s">
        <v>265</v>
      </c>
      <c r="G82" s="299">
        <f t="shared" si="3"/>
        <v>279</v>
      </c>
      <c r="H82" s="367"/>
      <c r="I82" s="239"/>
    </row>
    <row r="83" spans="1:9" ht="15" x14ac:dyDescent="0.2">
      <c r="A83" s="175" t="s">
        <v>477</v>
      </c>
      <c r="B83" s="240" t="s">
        <v>264</v>
      </c>
      <c r="C83" s="240">
        <v>1</v>
      </c>
      <c r="D83" s="205">
        <v>2867.85</v>
      </c>
      <c r="E83" s="240" t="s">
        <v>263</v>
      </c>
      <c r="F83" s="241" t="s">
        <v>262</v>
      </c>
      <c r="G83" s="238">
        <f t="shared" si="3"/>
        <v>2867.85</v>
      </c>
      <c r="H83" s="367"/>
      <c r="I83" s="239"/>
    </row>
    <row r="84" spans="1:9" ht="15" x14ac:dyDescent="0.2">
      <c r="B84" s="240" t="s">
        <v>261</v>
      </c>
      <c r="C84" s="240">
        <v>2</v>
      </c>
      <c r="D84" s="284">
        <v>225</v>
      </c>
      <c r="E84" s="236" t="s">
        <v>260</v>
      </c>
      <c r="F84" s="242" t="s">
        <v>259</v>
      </c>
      <c r="G84" s="299">
        <f t="shared" si="3"/>
        <v>450</v>
      </c>
      <c r="H84" s="367"/>
      <c r="I84" s="239"/>
    </row>
    <row r="85" spans="1:9" ht="15" x14ac:dyDescent="0.2">
      <c r="B85" s="240" t="s">
        <v>258</v>
      </c>
      <c r="C85" s="240">
        <v>6</v>
      </c>
      <c r="D85" s="284">
        <v>72.989999999999995</v>
      </c>
      <c r="E85" s="236" t="s">
        <v>169</v>
      </c>
      <c r="F85" s="237" t="s">
        <v>257</v>
      </c>
      <c r="G85" s="299">
        <f t="shared" si="3"/>
        <v>437.93999999999994</v>
      </c>
      <c r="H85" s="367"/>
      <c r="I85" s="239"/>
    </row>
    <row r="86" spans="1:9" ht="15" x14ac:dyDescent="0.2">
      <c r="B86" s="240" t="s">
        <v>256</v>
      </c>
      <c r="C86" s="240">
        <v>4</v>
      </c>
      <c r="D86" s="285">
        <v>207.99</v>
      </c>
      <c r="E86" s="236" t="s">
        <v>169</v>
      </c>
      <c r="F86" s="237" t="s">
        <v>255</v>
      </c>
      <c r="G86" s="299">
        <f t="shared" si="3"/>
        <v>831.96</v>
      </c>
      <c r="H86" s="367"/>
      <c r="I86" s="239"/>
    </row>
    <row r="87" spans="1:9" ht="15" x14ac:dyDescent="0.2">
      <c r="B87" s="240" t="s">
        <v>254</v>
      </c>
      <c r="C87" s="240">
        <v>5</v>
      </c>
      <c r="D87" s="285">
        <v>99.99</v>
      </c>
      <c r="E87" s="236" t="s">
        <v>169</v>
      </c>
      <c r="F87" s="237" t="s">
        <v>253</v>
      </c>
      <c r="G87" s="299">
        <f t="shared" si="3"/>
        <v>499.95</v>
      </c>
      <c r="H87" s="367"/>
      <c r="I87" s="239"/>
    </row>
    <row r="88" spans="1:9" ht="15" x14ac:dyDescent="0.2">
      <c r="A88" s="175" t="s">
        <v>477</v>
      </c>
      <c r="B88" s="240" t="s">
        <v>252</v>
      </c>
      <c r="C88" s="240">
        <v>8</v>
      </c>
      <c r="D88" s="205">
        <v>96.51</v>
      </c>
      <c r="E88" s="236" t="s">
        <v>251</v>
      </c>
      <c r="F88" s="241" t="s">
        <v>250</v>
      </c>
      <c r="G88" s="238">
        <f t="shared" si="3"/>
        <v>772.08</v>
      </c>
      <c r="H88" s="367"/>
      <c r="I88" s="239"/>
    </row>
    <row r="89" spans="1:9" ht="15" x14ac:dyDescent="0.2">
      <c r="A89" s="175" t="s">
        <v>477</v>
      </c>
      <c r="B89" s="240" t="s">
        <v>249</v>
      </c>
      <c r="C89" s="240">
        <v>8</v>
      </c>
      <c r="D89" s="205">
        <v>50</v>
      </c>
      <c r="E89" s="236" t="s">
        <v>248</v>
      </c>
      <c r="F89" s="241" t="s">
        <v>247</v>
      </c>
      <c r="G89" s="238">
        <f t="shared" si="3"/>
        <v>400</v>
      </c>
      <c r="H89" s="367"/>
      <c r="I89" s="239"/>
    </row>
    <row r="90" spans="1:9" x14ac:dyDescent="0.2">
      <c r="B90" s="240" t="s">
        <v>246</v>
      </c>
      <c r="C90" s="240">
        <v>1</v>
      </c>
      <c r="D90" s="285">
        <v>2875</v>
      </c>
      <c r="E90" s="240" t="s">
        <v>245</v>
      </c>
      <c r="F90" s="240" t="s">
        <v>244</v>
      </c>
      <c r="G90" s="299">
        <f t="shared" si="3"/>
        <v>2875</v>
      </c>
      <c r="H90" s="367"/>
      <c r="I90" s="239"/>
    </row>
    <row r="91" spans="1:9" ht="15" x14ac:dyDescent="0.2">
      <c r="B91" s="240" t="s">
        <v>243</v>
      </c>
      <c r="C91" s="240">
        <v>1</v>
      </c>
      <c r="D91" s="285">
        <v>229.16</v>
      </c>
      <c r="E91" s="236" t="s">
        <v>242</v>
      </c>
      <c r="F91" s="241" t="s">
        <v>241</v>
      </c>
      <c r="G91" s="299">
        <f t="shared" si="3"/>
        <v>229.16</v>
      </c>
      <c r="H91" s="367"/>
      <c r="I91" s="239"/>
    </row>
    <row r="92" spans="1:9" ht="15" x14ac:dyDescent="0.2">
      <c r="B92" s="240" t="s">
        <v>240</v>
      </c>
      <c r="C92" s="240">
        <v>3</v>
      </c>
      <c r="D92" s="284">
        <v>31.49</v>
      </c>
      <c r="E92" s="236" t="s">
        <v>239</v>
      </c>
      <c r="F92" s="195" t="s">
        <v>238</v>
      </c>
      <c r="G92" s="299">
        <f t="shared" si="3"/>
        <v>94.47</v>
      </c>
      <c r="H92" s="367"/>
      <c r="I92" s="239"/>
    </row>
    <row r="93" spans="1:9" ht="15" x14ac:dyDescent="0.2">
      <c r="B93" s="240" t="s">
        <v>237</v>
      </c>
      <c r="C93" s="240">
        <v>1</v>
      </c>
      <c r="D93" s="284">
        <v>859</v>
      </c>
      <c r="E93" s="236" t="s">
        <v>236</v>
      </c>
      <c r="F93" s="195" t="s">
        <v>235</v>
      </c>
      <c r="G93" s="299">
        <f>C93*D93</f>
        <v>859</v>
      </c>
      <c r="H93" s="367"/>
      <c r="I93" s="239"/>
    </row>
    <row r="94" spans="1:9" x14ac:dyDescent="0.2">
      <c r="B94" s="240" t="s">
        <v>234</v>
      </c>
      <c r="C94" s="240">
        <v>1</v>
      </c>
      <c r="D94" s="284">
        <v>215.1</v>
      </c>
      <c r="E94" s="236" t="s">
        <v>231</v>
      </c>
      <c r="F94" s="174" t="s">
        <v>233</v>
      </c>
      <c r="G94" s="299">
        <f t="shared" si="3"/>
        <v>215.1</v>
      </c>
      <c r="H94" s="367"/>
      <c r="I94" s="239"/>
    </row>
    <row r="95" spans="1:9" x14ac:dyDescent="0.2">
      <c r="B95" s="240" t="s">
        <v>232</v>
      </c>
      <c r="C95" s="240">
        <v>1</v>
      </c>
      <c r="D95" s="284">
        <v>220.5</v>
      </c>
      <c r="E95" s="236" t="s">
        <v>231</v>
      </c>
      <c r="F95" s="243" t="s">
        <v>230</v>
      </c>
      <c r="G95" s="299">
        <f t="shared" si="3"/>
        <v>220.5</v>
      </c>
      <c r="H95" s="367"/>
      <c r="I95" s="239"/>
    </row>
    <row r="96" spans="1:9" ht="15" x14ac:dyDescent="0.2">
      <c r="B96" s="240" t="s">
        <v>229</v>
      </c>
      <c r="C96" s="240">
        <v>1</v>
      </c>
      <c r="D96" s="284">
        <v>21.99</v>
      </c>
      <c r="E96" s="236" t="s">
        <v>226</v>
      </c>
      <c r="F96" s="206" t="s">
        <v>228</v>
      </c>
      <c r="G96" s="299">
        <f t="shared" si="3"/>
        <v>21.99</v>
      </c>
      <c r="H96" s="367"/>
      <c r="I96" s="239"/>
    </row>
    <row r="97" spans="1:9" ht="15" x14ac:dyDescent="0.2">
      <c r="B97" s="240" t="s">
        <v>227</v>
      </c>
      <c r="C97" s="240">
        <v>1</v>
      </c>
      <c r="D97" s="284">
        <v>84.99</v>
      </c>
      <c r="E97" s="236" t="s">
        <v>226</v>
      </c>
      <c r="F97" s="206" t="s">
        <v>225</v>
      </c>
      <c r="G97" s="299">
        <f t="shared" si="3"/>
        <v>84.99</v>
      </c>
      <c r="H97" s="367"/>
      <c r="I97" s="239"/>
    </row>
    <row r="98" spans="1:9" ht="15" x14ac:dyDescent="0.2">
      <c r="B98" s="240" t="s">
        <v>224</v>
      </c>
      <c r="C98" s="240">
        <v>1</v>
      </c>
      <c r="D98" s="284">
        <v>250</v>
      </c>
      <c r="E98" s="236" t="s">
        <v>469</v>
      </c>
      <c r="F98" s="206" t="s">
        <v>88</v>
      </c>
      <c r="G98" s="299">
        <f t="shared" si="3"/>
        <v>250</v>
      </c>
      <c r="H98" s="367"/>
      <c r="I98" s="239"/>
    </row>
    <row r="99" spans="1:9" ht="15" x14ac:dyDescent="0.2">
      <c r="B99" s="240" t="s">
        <v>223</v>
      </c>
      <c r="C99" s="240">
        <v>1</v>
      </c>
      <c r="D99" s="284">
        <v>82.95</v>
      </c>
      <c r="E99" s="236" t="s">
        <v>222</v>
      </c>
      <c r="F99" s="195" t="s">
        <v>221</v>
      </c>
      <c r="G99" s="299">
        <f t="shared" si="3"/>
        <v>82.95</v>
      </c>
      <c r="H99" s="367"/>
      <c r="I99" s="239"/>
    </row>
    <row r="100" spans="1:9" ht="16" thickBot="1" x14ac:dyDescent="0.25">
      <c r="A100" s="175" t="s">
        <v>478</v>
      </c>
      <c r="B100" s="240" t="s">
        <v>220</v>
      </c>
      <c r="C100" s="240">
        <v>20</v>
      </c>
      <c r="D100" s="202">
        <v>14.99</v>
      </c>
      <c r="E100" s="236" t="s">
        <v>219</v>
      </c>
      <c r="F100" s="244" t="s">
        <v>218</v>
      </c>
      <c r="G100" s="245">
        <f t="shared" si="3"/>
        <v>299.8</v>
      </c>
      <c r="H100" s="363"/>
      <c r="I100" s="239"/>
    </row>
    <row r="101" spans="1:9" ht="16" thickBot="1" x14ac:dyDescent="0.25">
      <c r="B101" s="246"/>
      <c r="C101" s="184"/>
      <c r="D101" s="178"/>
      <c r="E101" s="183"/>
      <c r="F101" s="247" t="s">
        <v>116</v>
      </c>
      <c r="G101" s="248">
        <f>SUM(G81:G100)</f>
        <v>12056.739999999998</v>
      </c>
      <c r="H101" s="182"/>
      <c r="I101" s="239"/>
    </row>
    <row r="102" spans="1:9" ht="22" thickBot="1" x14ac:dyDescent="0.2">
      <c r="B102" s="199" t="s">
        <v>217</v>
      </c>
      <c r="H102" s="182"/>
      <c r="I102" s="239"/>
    </row>
    <row r="103" spans="1:9" ht="20" thickBot="1" x14ac:dyDescent="0.2">
      <c r="B103" s="221" t="s">
        <v>216</v>
      </c>
      <c r="C103" s="200"/>
      <c r="D103" s="200"/>
      <c r="E103" s="200"/>
      <c r="F103" s="178"/>
      <c r="G103" s="201"/>
      <c r="H103" s="182"/>
      <c r="I103" s="239"/>
    </row>
    <row r="104" spans="1:9" ht="15" x14ac:dyDescent="0.2">
      <c r="B104" s="249" t="s">
        <v>215</v>
      </c>
      <c r="C104" s="240">
        <v>2</v>
      </c>
      <c r="D104" s="285">
        <v>147.80000000000001</v>
      </c>
      <c r="E104" s="240" t="s">
        <v>169</v>
      </c>
      <c r="F104" s="241" t="s">
        <v>214</v>
      </c>
      <c r="G104" s="300">
        <v>147.80000000000001</v>
      </c>
      <c r="H104" s="368" t="s">
        <v>213</v>
      </c>
    </row>
    <row r="105" spans="1:9" ht="15" x14ac:dyDescent="0.2">
      <c r="B105" s="249" t="s">
        <v>212</v>
      </c>
      <c r="C105" s="240">
        <v>30</v>
      </c>
      <c r="D105" s="285">
        <v>1.1599999999999999</v>
      </c>
      <c r="E105" s="240" t="s">
        <v>210</v>
      </c>
      <c r="F105" s="241">
        <v>5216201</v>
      </c>
      <c r="G105" s="300">
        <v>34.799999999999997</v>
      </c>
      <c r="H105" s="368"/>
    </row>
    <row r="106" spans="1:9" ht="15" customHeight="1" x14ac:dyDescent="0.2">
      <c r="B106" s="249" t="s">
        <v>211</v>
      </c>
      <c r="C106" s="240">
        <v>1</v>
      </c>
      <c r="D106" s="285">
        <v>260.41000000000003</v>
      </c>
      <c r="E106" s="240" t="s">
        <v>210</v>
      </c>
      <c r="F106" s="241">
        <v>75045</v>
      </c>
      <c r="G106" s="300">
        <v>260.41000000000003</v>
      </c>
      <c r="H106" s="368"/>
    </row>
    <row r="107" spans="1:9" ht="15" x14ac:dyDescent="0.2">
      <c r="B107" s="240" t="s">
        <v>209</v>
      </c>
      <c r="C107" s="240">
        <v>1</v>
      </c>
      <c r="D107" s="285">
        <v>7.69</v>
      </c>
      <c r="E107" s="240" t="s">
        <v>206</v>
      </c>
      <c r="F107" s="241" t="s">
        <v>208</v>
      </c>
      <c r="G107" s="300">
        <v>7.69</v>
      </c>
      <c r="H107" s="368"/>
    </row>
    <row r="108" spans="1:9" ht="15" x14ac:dyDescent="0.2">
      <c r="B108" s="240" t="s">
        <v>207</v>
      </c>
      <c r="C108" s="240">
        <v>3</v>
      </c>
      <c r="D108" s="285">
        <v>9.4499999999999993</v>
      </c>
      <c r="E108" s="240" t="s">
        <v>206</v>
      </c>
      <c r="F108" s="241" t="s">
        <v>205</v>
      </c>
      <c r="G108" s="300">
        <v>28.349999999999998</v>
      </c>
      <c r="H108" s="368"/>
    </row>
    <row r="109" spans="1:9" ht="16" thickBot="1" x14ac:dyDescent="0.25">
      <c r="B109" s="240" t="s">
        <v>204</v>
      </c>
      <c r="C109" s="240">
        <v>1</v>
      </c>
      <c r="D109" s="285">
        <v>34</v>
      </c>
      <c r="E109" s="240" t="s">
        <v>203</v>
      </c>
      <c r="F109" s="250" t="s">
        <v>202</v>
      </c>
      <c r="G109" s="301">
        <v>34</v>
      </c>
      <c r="H109" s="368"/>
    </row>
    <row r="110" spans="1:9" ht="16" thickBot="1" x14ac:dyDescent="0.2">
      <c r="B110" s="207"/>
      <c r="D110" s="178"/>
      <c r="E110" s="178"/>
      <c r="F110" s="251" t="s">
        <v>116</v>
      </c>
      <c r="G110" s="252">
        <f>SUM(G104:G109)</f>
        <v>513.05000000000007</v>
      </c>
      <c r="H110" s="182"/>
      <c r="I110" s="239"/>
    </row>
    <row r="111" spans="1:9" ht="22" thickBot="1" x14ac:dyDescent="0.2">
      <c r="B111" s="199" t="s">
        <v>201</v>
      </c>
      <c r="H111" s="182"/>
      <c r="I111" s="239"/>
    </row>
    <row r="112" spans="1:9" ht="20" thickBot="1" x14ac:dyDescent="0.2">
      <c r="B112" s="221" t="s">
        <v>200</v>
      </c>
      <c r="C112" s="200"/>
      <c r="D112" s="200"/>
      <c r="E112" s="200"/>
      <c r="F112" s="178"/>
      <c r="G112" s="201"/>
      <c r="H112" s="182"/>
      <c r="I112" s="239"/>
    </row>
    <row r="113" spans="1:8" ht="15" customHeight="1" x14ac:dyDescent="0.2">
      <c r="B113" s="253" t="s">
        <v>199</v>
      </c>
      <c r="C113" s="236">
        <v>1</v>
      </c>
      <c r="D113" s="284">
        <v>269.62</v>
      </c>
      <c r="E113" s="236" t="s">
        <v>196</v>
      </c>
      <c r="F113" s="237" t="s">
        <v>198</v>
      </c>
      <c r="G113" s="295">
        <f t="shared" ref="G113:G122" si="4">C113*D113</f>
        <v>269.62</v>
      </c>
      <c r="H113" s="362" t="s">
        <v>470</v>
      </c>
    </row>
    <row r="114" spans="1:8" ht="15" x14ac:dyDescent="0.2">
      <c r="B114" s="253" t="s">
        <v>197</v>
      </c>
      <c r="C114" s="236">
        <v>1</v>
      </c>
      <c r="D114" s="284">
        <v>489</v>
      </c>
      <c r="E114" s="236" t="s">
        <v>169</v>
      </c>
      <c r="F114" s="195">
        <v>3407</v>
      </c>
      <c r="G114" s="295">
        <f t="shared" si="4"/>
        <v>489</v>
      </c>
      <c r="H114" s="367"/>
    </row>
    <row r="115" spans="1:8" ht="15" customHeight="1" x14ac:dyDescent="0.2">
      <c r="B115" s="236" t="s">
        <v>195</v>
      </c>
      <c r="C115" s="236">
        <v>1</v>
      </c>
      <c r="D115" s="284">
        <v>1078.5</v>
      </c>
      <c r="E115" s="236" t="s">
        <v>196</v>
      </c>
      <c r="F115" s="195" t="s">
        <v>195</v>
      </c>
      <c r="G115" s="295">
        <f t="shared" si="4"/>
        <v>1078.5</v>
      </c>
      <c r="H115" s="367"/>
    </row>
    <row r="116" spans="1:8" ht="15" x14ac:dyDescent="0.2">
      <c r="B116" s="236" t="s">
        <v>194</v>
      </c>
      <c r="C116" s="236">
        <v>1</v>
      </c>
      <c r="D116" s="284">
        <v>79.989999999999995</v>
      </c>
      <c r="E116" s="236" t="s">
        <v>169</v>
      </c>
      <c r="F116" s="195" t="s">
        <v>193</v>
      </c>
      <c r="G116" s="295">
        <f t="shared" si="4"/>
        <v>79.989999999999995</v>
      </c>
      <c r="H116" s="367"/>
    </row>
    <row r="117" spans="1:8" ht="15" x14ac:dyDescent="0.2">
      <c r="B117" s="253" t="s">
        <v>191</v>
      </c>
      <c r="C117" s="236">
        <v>24</v>
      </c>
      <c r="D117" s="284">
        <v>12</v>
      </c>
      <c r="E117" s="236" t="s">
        <v>187</v>
      </c>
      <c r="F117" s="237" t="s">
        <v>192</v>
      </c>
      <c r="G117" s="295">
        <f t="shared" si="4"/>
        <v>288</v>
      </c>
      <c r="H117" s="367"/>
    </row>
    <row r="118" spans="1:8" ht="15" x14ac:dyDescent="0.2">
      <c r="B118" s="253" t="s">
        <v>191</v>
      </c>
      <c r="C118" s="236">
        <v>8</v>
      </c>
      <c r="D118" s="284">
        <v>11.95</v>
      </c>
      <c r="E118" s="236" t="s">
        <v>190</v>
      </c>
      <c r="F118" s="254" t="s">
        <v>189</v>
      </c>
      <c r="G118" s="295">
        <f t="shared" si="4"/>
        <v>95.6</v>
      </c>
      <c r="H118" s="367"/>
    </row>
    <row r="119" spans="1:8" ht="15" x14ac:dyDescent="0.2">
      <c r="B119" s="253" t="s">
        <v>188</v>
      </c>
      <c r="C119" s="236">
        <v>12</v>
      </c>
      <c r="D119" s="284">
        <v>30</v>
      </c>
      <c r="E119" s="236" t="s">
        <v>187</v>
      </c>
      <c r="F119" s="237" t="s">
        <v>186</v>
      </c>
      <c r="G119" s="295">
        <f t="shared" si="4"/>
        <v>360</v>
      </c>
      <c r="H119" s="367"/>
    </row>
    <row r="120" spans="1:8" ht="15" x14ac:dyDescent="0.2">
      <c r="B120" s="236" t="s">
        <v>185</v>
      </c>
      <c r="C120" s="236">
        <v>4</v>
      </c>
      <c r="D120" s="284">
        <v>279</v>
      </c>
      <c r="E120" s="236" t="s">
        <v>184</v>
      </c>
      <c r="F120" s="237" t="s">
        <v>183</v>
      </c>
      <c r="G120" s="295">
        <f t="shared" si="4"/>
        <v>1116</v>
      </c>
      <c r="H120" s="367"/>
    </row>
    <row r="121" spans="1:8" ht="15" x14ac:dyDescent="0.2">
      <c r="A121" s="175" t="s">
        <v>478</v>
      </c>
      <c r="B121" s="236" t="s">
        <v>471</v>
      </c>
      <c r="C121" s="240">
        <v>1</v>
      </c>
      <c r="D121" s="291">
        <v>676.89</v>
      </c>
      <c r="E121" s="240" t="s">
        <v>119</v>
      </c>
      <c r="F121" s="241">
        <v>6061</v>
      </c>
      <c r="G121" s="202">
        <f t="shared" si="4"/>
        <v>676.89</v>
      </c>
      <c r="H121" s="367"/>
    </row>
    <row r="122" spans="1:8" ht="16" thickBot="1" x14ac:dyDescent="0.25">
      <c r="B122" s="236" t="s">
        <v>182</v>
      </c>
      <c r="C122" s="240">
        <v>1</v>
      </c>
      <c r="D122" s="285">
        <v>93.41</v>
      </c>
      <c r="E122" s="240" t="s">
        <v>181</v>
      </c>
      <c r="F122" s="241">
        <v>6061</v>
      </c>
      <c r="G122" s="295">
        <f t="shared" si="4"/>
        <v>93.41</v>
      </c>
      <c r="H122" s="363"/>
    </row>
    <row r="123" spans="1:8" ht="16" thickBot="1" x14ac:dyDescent="0.2">
      <c r="B123" s="207"/>
      <c r="D123" s="178"/>
      <c r="E123" s="178"/>
      <c r="F123" s="251" t="s">
        <v>116</v>
      </c>
      <c r="G123" s="252">
        <f>SUM(G113:G122)</f>
        <v>4547.0099999999993</v>
      </c>
      <c r="H123" s="182"/>
    </row>
    <row r="124" spans="1:8" ht="22" thickBot="1" x14ac:dyDescent="0.2">
      <c r="B124" s="199" t="s">
        <v>180</v>
      </c>
      <c r="H124" s="182"/>
    </row>
    <row r="125" spans="1:8" ht="20" thickBot="1" x14ac:dyDescent="0.2">
      <c r="B125" s="221" t="s">
        <v>179</v>
      </c>
      <c r="C125" s="200"/>
      <c r="D125" s="200"/>
      <c r="E125" s="200"/>
      <c r="F125" s="178"/>
      <c r="G125" s="201"/>
      <c r="H125" s="182"/>
    </row>
    <row r="126" spans="1:8" ht="15" x14ac:dyDescent="0.2">
      <c r="B126" s="253" t="s">
        <v>178</v>
      </c>
      <c r="C126" s="236">
        <v>4</v>
      </c>
      <c r="D126" s="284">
        <v>100</v>
      </c>
      <c r="E126" s="236" t="s">
        <v>177</v>
      </c>
      <c r="F126" s="237" t="s">
        <v>176</v>
      </c>
      <c r="G126" s="295">
        <f t="shared" ref="G126:G138" si="5">C126*D126</f>
        <v>400</v>
      </c>
      <c r="H126" s="368" t="s">
        <v>175</v>
      </c>
    </row>
    <row r="127" spans="1:8" ht="15" x14ac:dyDescent="0.2">
      <c r="B127" s="253" t="s">
        <v>174</v>
      </c>
      <c r="C127" s="236">
        <v>8</v>
      </c>
      <c r="D127" s="284">
        <v>65.94</v>
      </c>
      <c r="E127" s="236" t="s">
        <v>163</v>
      </c>
      <c r="F127" s="237" t="s">
        <v>173</v>
      </c>
      <c r="G127" s="295">
        <f t="shared" si="5"/>
        <v>527.52</v>
      </c>
      <c r="H127" s="368"/>
    </row>
    <row r="128" spans="1:8" ht="15" customHeight="1" x14ac:dyDescent="0.2">
      <c r="B128" s="253" t="s">
        <v>172</v>
      </c>
      <c r="C128" s="236">
        <v>3</v>
      </c>
      <c r="D128" s="284">
        <v>7.99</v>
      </c>
      <c r="E128" s="236" t="s">
        <v>169</v>
      </c>
      <c r="F128" s="237" t="s">
        <v>171</v>
      </c>
      <c r="G128" s="295">
        <f t="shared" si="5"/>
        <v>23.97</v>
      </c>
      <c r="H128" s="368"/>
    </row>
    <row r="129" spans="1:8" ht="15" x14ac:dyDescent="0.2">
      <c r="B129" s="236" t="s">
        <v>170</v>
      </c>
      <c r="C129" s="236">
        <v>3</v>
      </c>
      <c r="D129" s="292">
        <v>5.99</v>
      </c>
      <c r="E129" s="236" t="s">
        <v>169</v>
      </c>
      <c r="F129" s="237">
        <v>3564</v>
      </c>
      <c r="G129" s="295">
        <f t="shared" si="5"/>
        <v>17.97</v>
      </c>
      <c r="H129" s="368"/>
    </row>
    <row r="130" spans="1:8" ht="15" x14ac:dyDescent="0.2">
      <c r="B130" s="236" t="s">
        <v>472</v>
      </c>
      <c r="C130" s="236">
        <v>1</v>
      </c>
      <c r="D130" s="292">
        <v>49.99</v>
      </c>
      <c r="E130" s="236" t="s">
        <v>167</v>
      </c>
      <c r="F130" s="237">
        <v>635800</v>
      </c>
      <c r="G130" s="295">
        <f t="shared" si="5"/>
        <v>49.99</v>
      </c>
      <c r="H130" s="368"/>
    </row>
    <row r="131" spans="1:8" ht="15" x14ac:dyDescent="0.2">
      <c r="B131" s="236" t="s">
        <v>168</v>
      </c>
      <c r="C131" s="236">
        <v>2</v>
      </c>
      <c r="D131" s="284">
        <v>9.99</v>
      </c>
      <c r="E131" s="236" t="s">
        <v>167</v>
      </c>
      <c r="F131" s="237">
        <v>635810</v>
      </c>
      <c r="G131" s="295">
        <f t="shared" si="5"/>
        <v>19.98</v>
      </c>
      <c r="H131" s="368"/>
    </row>
    <row r="132" spans="1:8" ht="15" x14ac:dyDescent="0.2">
      <c r="B132" s="240" t="s">
        <v>166</v>
      </c>
      <c r="C132" s="236">
        <v>1</v>
      </c>
      <c r="D132" s="284">
        <v>237.97</v>
      </c>
      <c r="E132" s="240" t="s">
        <v>150</v>
      </c>
      <c r="F132" s="241" t="s">
        <v>165</v>
      </c>
      <c r="G132" s="295">
        <f t="shared" si="5"/>
        <v>237.97</v>
      </c>
      <c r="H132" s="368"/>
    </row>
    <row r="133" spans="1:8" ht="15" x14ac:dyDescent="0.2">
      <c r="B133" s="240" t="s">
        <v>164</v>
      </c>
      <c r="C133" s="240">
        <v>4</v>
      </c>
      <c r="D133" s="284">
        <v>106.79</v>
      </c>
      <c r="E133" s="240" t="s">
        <v>163</v>
      </c>
      <c r="F133" s="241" t="s">
        <v>162</v>
      </c>
      <c r="G133" s="295">
        <f t="shared" si="5"/>
        <v>427.16</v>
      </c>
      <c r="H133" s="368"/>
    </row>
    <row r="134" spans="1:8" ht="15" x14ac:dyDescent="0.2">
      <c r="B134" s="240" t="s">
        <v>161</v>
      </c>
      <c r="C134" s="240">
        <v>1</v>
      </c>
      <c r="D134" s="284">
        <v>9.9499999999999993</v>
      </c>
      <c r="E134" s="240" t="s">
        <v>160</v>
      </c>
      <c r="F134" s="254" t="s">
        <v>159</v>
      </c>
      <c r="G134" s="295">
        <f t="shared" si="5"/>
        <v>9.9499999999999993</v>
      </c>
      <c r="H134" s="368"/>
    </row>
    <row r="135" spans="1:8" ht="15" x14ac:dyDescent="0.2">
      <c r="B135" s="240" t="s">
        <v>158</v>
      </c>
      <c r="C135" s="240">
        <v>2</v>
      </c>
      <c r="D135" s="285">
        <v>6.99</v>
      </c>
      <c r="E135" s="240" t="s">
        <v>157</v>
      </c>
      <c r="F135" s="241">
        <v>177003</v>
      </c>
      <c r="G135" s="295">
        <f t="shared" si="5"/>
        <v>13.98</v>
      </c>
      <c r="H135" s="368"/>
    </row>
    <row r="136" spans="1:8" ht="15" x14ac:dyDescent="0.2">
      <c r="B136" s="240" t="s">
        <v>156</v>
      </c>
      <c r="C136" s="240">
        <v>1</v>
      </c>
      <c r="D136" s="285">
        <v>453.13</v>
      </c>
      <c r="E136" s="240" t="s">
        <v>153</v>
      </c>
      <c r="F136" s="241" t="s">
        <v>155</v>
      </c>
      <c r="G136" s="295">
        <f t="shared" si="5"/>
        <v>453.13</v>
      </c>
      <c r="H136" s="368"/>
    </row>
    <row r="137" spans="1:8" ht="15" x14ac:dyDescent="0.2">
      <c r="B137" s="240" t="s">
        <v>154</v>
      </c>
      <c r="C137" s="240">
        <v>3</v>
      </c>
      <c r="D137" s="285">
        <v>286.38</v>
      </c>
      <c r="E137" s="240" t="s">
        <v>153</v>
      </c>
      <c r="F137" s="241" t="s">
        <v>152</v>
      </c>
      <c r="G137" s="295">
        <f t="shared" si="5"/>
        <v>859.14</v>
      </c>
      <c r="H137" s="368"/>
    </row>
    <row r="138" spans="1:8" ht="16" thickBot="1" x14ac:dyDescent="0.25">
      <c r="B138" s="240" t="s">
        <v>151</v>
      </c>
      <c r="C138" s="240">
        <v>3</v>
      </c>
      <c r="D138" s="285">
        <v>88.15</v>
      </c>
      <c r="E138" s="240" t="s">
        <v>150</v>
      </c>
      <c r="F138" s="250" t="s">
        <v>149</v>
      </c>
      <c r="G138" s="302">
        <f t="shared" si="5"/>
        <v>264.45000000000005</v>
      </c>
      <c r="H138" s="368"/>
    </row>
    <row r="139" spans="1:8" ht="16" thickBot="1" x14ac:dyDescent="0.2">
      <c r="B139" s="207"/>
      <c r="D139" s="178"/>
      <c r="E139" s="178"/>
      <c r="F139" s="251" t="s">
        <v>116</v>
      </c>
      <c r="G139" s="252">
        <f>SUM(G126:G138)</f>
        <v>3305.21</v>
      </c>
      <c r="H139" s="182"/>
    </row>
    <row r="140" spans="1:8" ht="22" thickBot="1" x14ac:dyDescent="0.2">
      <c r="B140" s="199" t="s">
        <v>148</v>
      </c>
      <c r="H140" s="182"/>
    </row>
    <row r="141" spans="1:8" ht="20" thickBot="1" x14ac:dyDescent="0.2">
      <c r="B141" s="221" t="s">
        <v>147</v>
      </c>
      <c r="C141" s="200"/>
      <c r="D141" s="200"/>
      <c r="E141" s="200"/>
      <c r="F141" s="178"/>
      <c r="G141" s="201"/>
    </row>
    <row r="142" spans="1:8" ht="15.75" customHeight="1" x14ac:dyDescent="0.2">
      <c r="B142" s="253" t="s">
        <v>146</v>
      </c>
      <c r="C142" s="236">
        <v>16</v>
      </c>
      <c r="D142" s="284">
        <v>148</v>
      </c>
      <c r="E142" s="236" t="s">
        <v>145</v>
      </c>
      <c r="F142" s="237">
        <v>43162</v>
      </c>
      <c r="G142" s="295">
        <f>C142*D142</f>
        <v>2368</v>
      </c>
      <c r="H142" s="368" t="s">
        <v>144</v>
      </c>
    </row>
    <row r="143" spans="1:8" ht="15" thickBot="1" x14ac:dyDescent="0.25">
      <c r="A143" s="175" t="s">
        <v>479</v>
      </c>
      <c r="B143" s="253" t="s">
        <v>143</v>
      </c>
      <c r="C143" s="236">
        <v>16</v>
      </c>
      <c r="D143" s="202">
        <v>39</v>
      </c>
      <c r="E143" s="236"/>
      <c r="F143" s="256"/>
      <c r="G143" s="202">
        <f>C143*D143</f>
        <v>624</v>
      </c>
      <c r="H143" s="368"/>
    </row>
    <row r="144" spans="1:8" ht="15.75" customHeight="1" thickBot="1" x14ac:dyDescent="0.2">
      <c r="B144" s="354" t="s">
        <v>142</v>
      </c>
      <c r="C144" s="354"/>
      <c r="D144" s="354"/>
      <c r="E144" s="354"/>
      <c r="F144" s="251" t="s">
        <v>116</v>
      </c>
      <c r="G144" s="252">
        <f>SUM(G142:G143)</f>
        <v>2992</v>
      </c>
    </row>
    <row r="145" spans="1:8" x14ac:dyDescent="0.15">
      <c r="B145" s="355"/>
      <c r="C145" s="355"/>
      <c r="D145" s="355"/>
      <c r="E145" s="355"/>
      <c r="F145" s="178"/>
      <c r="G145" s="192"/>
    </row>
    <row r="146" spans="1:8" x14ac:dyDescent="0.15">
      <c r="B146" s="355"/>
      <c r="C146" s="355"/>
      <c r="D146" s="355"/>
      <c r="E146" s="355"/>
      <c r="F146" s="178"/>
      <c r="G146" s="192"/>
    </row>
    <row r="147" spans="1:8" ht="22" thickBot="1" x14ac:dyDescent="0.2">
      <c r="B147" s="199" t="s">
        <v>141</v>
      </c>
    </row>
    <row r="148" spans="1:8" ht="19" x14ac:dyDescent="0.15">
      <c r="B148" s="193" t="s">
        <v>140</v>
      </c>
      <c r="C148" s="200"/>
      <c r="D148" s="200"/>
      <c r="E148" s="200"/>
      <c r="F148" s="178"/>
      <c r="G148" s="201"/>
    </row>
    <row r="149" spans="1:8" ht="15" x14ac:dyDescent="0.15">
      <c r="B149" s="194" t="s">
        <v>473</v>
      </c>
      <c r="C149" s="194">
        <v>100</v>
      </c>
      <c r="D149" s="283">
        <v>3.95</v>
      </c>
      <c r="E149" s="194" t="s">
        <v>131</v>
      </c>
      <c r="F149" s="195" t="s">
        <v>139</v>
      </c>
      <c r="G149" s="295">
        <f t="shared" ref="G149:G154" si="6">D149*C149</f>
        <v>395</v>
      </c>
      <c r="H149" s="362" t="s">
        <v>138</v>
      </c>
    </row>
    <row r="150" spans="1:8" ht="15" x14ac:dyDescent="0.15">
      <c r="B150" s="194" t="s">
        <v>137</v>
      </c>
      <c r="C150" s="194">
        <v>10</v>
      </c>
      <c r="D150" s="283">
        <v>6.5</v>
      </c>
      <c r="E150" s="258" t="s">
        <v>131</v>
      </c>
      <c r="F150" s="259" t="s">
        <v>136</v>
      </c>
      <c r="G150" s="295">
        <f t="shared" si="6"/>
        <v>65</v>
      </c>
      <c r="H150" s="367"/>
    </row>
    <row r="151" spans="1:8" ht="15" x14ac:dyDescent="0.15">
      <c r="B151" s="194" t="s">
        <v>474</v>
      </c>
      <c r="C151" s="194">
        <v>50</v>
      </c>
      <c r="D151" s="283">
        <v>5.0999999999999996</v>
      </c>
      <c r="E151" s="194" t="s">
        <v>131</v>
      </c>
      <c r="F151" s="195" t="s">
        <v>135</v>
      </c>
      <c r="G151" s="295">
        <f t="shared" si="6"/>
        <v>254.99999999999997</v>
      </c>
      <c r="H151" s="367"/>
    </row>
    <row r="152" spans="1:8" ht="15" x14ac:dyDescent="0.15">
      <c r="B152" s="194" t="s">
        <v>475</v>
      </c>
      <c r="C152" s="194">
        <v>50</v>
      </c>
      <c r="D152" s="283">
        <v>3.8</v>
      </c>
      <c r="E152" s="194" t="s">
        <v>131</v>
      </c>
      <c r="F152" s="195" t="s">
        <v>134</v>
      </c>
      <c r="G152" s="295">
        <f t="shared" si="6"/>
        <v>190</v>
      </c>
      <c r="H152" s="367"/>
    </row>
    <row r="153" spans="1:8" ht="15" x14ac:dyDescent="0.15">
      <c r="B153" s="260" t="s">
        <v>476</v>
      </c>
      <c r="C153" s="194">
        <v>3</v>
      </c>
      <c r="D153" s="283">
        <v>2.35</v>
      </c>
      <c r="E153" s="194" t="s">
        <v>131</v>
      </c>
      <c r="F153" s="195" t="s">
        <v>133</v>
      </c>
      <c r="G153" s="295">
        <f t="shared" si="6"/>
        <v>7.0500000000000007</v>
      </c>
      <c r="H153" s="367"/>
    </row>
    <row r="154" spans="1:8" ht="15" x14ac:dyDescent="0.15">
      <c r="B154" s="181" t="s">
        <v>132</v>
      </c>
      <c r="C154" s="176">
        <v>3</v>
      </c>
      <c r="D154" s="283">
        <v>44.75</v>
      </c>
      <c r="E154" s="194" t="s">
        <v>131</v>
      </c>
      <c r="F154" s="261" t="s">
        <v>130</v>
      </c>
      <c r="G154" s="295">
        <f t="shared" si="6"/>
        <v>134.25</v>
      </c>
      <c r="H154" s="363"/>
    </row>
    <row r="155" spans="1:8" ht="16" thickBot="1" x14ac:dyDescent="0.2">
      <c r="B155" s="180"/>
      <c r="C155" s="179"/>
      <c r="D155" s="262"/>
      <c r="F155" s="263" t="s">
        <v>116</v>
      </c>
      <c r="G155" s="264">
        <f>SUM(G149:G154)</f>
        <v>1046.3</v>
      </c>
      <c r="H155" s="175"/>
    </row>
    <row r="156" spans="1:8" ht="23" thickTop="1" thickBot="1" x14ac:dyDescent="0.2">
      <c r="B156" s="199" t="s">
        <v>129</v>
      </c>
    </row>
    <row r="157" spans="1:8" ht="19" x14ac:dyDescent="0.15">
      <c r="B157" s="193" t="s">
        <v>128</v>
      </c>
      <c r="C157" s="200"/>
      <c r="D157" s="200"/>
      <c r="E157" s="200"/>
      <c r="F157" s="178"/>
      <c r="G157" s="201"/>
    </row>
    <row r="158" spans="1:8" ht="43.5" customHeight="1" x14ac:dyDescent="0.15">
      <c r="A158" s="175" t="s">
        <v>480</v>
      </c>
      <c r="B158" s="194" t="s">
        <v>128</v>
      </c>
      <c r="C158" s="194">
        <v>1</v>
      </c>
      <c r="D158" s="265">
        <v>1000</v>
      </c>
      <c r="E158" s="177"/>
      <c r="F158" s="266"/>
      <c r="G158" s="265">
        <f>C158*D158</f>
        <v>1000</v>
      </c>
      <c r="H158" s="196" t="s">
        <v>127</v>
      </c>
    </row>
    <row r="159" spans="1:8" ht="16" thickBot="1" x14ac:dyDescent="0.2">
      <c r="C159" s="257"/>
      <c r="D159" s="257"/>
      <c r="E159" s="257"/>
      <c r="F159" s="267" t="s">
        <v>116</v>
      </c>
      <c r="G159" s="268">
        <f>SUM(G158:G158)</f>
        <v>1000</v>
      </c>
      <c r="H159" s="175"/>
    </row>
    <row r="160" spans="1:8" ht="15" x14ac:dyDescent="0.15">
      <c r="B160" s="257"/>
      <c r="H160" s="175"/>
    </row>
    <row r="161" spans="2:10" ht="22" thickBot="1" x14ac:dyDescent="0.2">
      <c r="B161" s="199" t="s">
        <v>126</v>
      </c>
    </row>
    <row r="162" spans="2:10" ht="19" x14ac:dyDescent="0.15">
      <c r="B162" s="193" t="s">
        <v>125</v>
      </c>
      <c r="C162" s="175">
        <v>3</v>
      </c>
      <c r="D162" s="289">
        <v>737.39</v>
      </c>
      <c r="E162" s="175" t="s">
        <v>481</v>
      </c>
      <c r="G162" s="303">
        <f>D162*C162</f>
        <v>2212.17</v>
      </c>
    </row>
    <row r="163" spans="2:10" ht="15" x14ac:dyDescent="0.15">
      <c r="B163" s="194" t="s">
        <v>124</v>
      </c>
      <c r="C163" s="194">
        <v>3</v>
      </c>
      <c r="D163" s="290">
        <v>745.45</v>
      </c>
      <c r="E163" s="194" t="s">
        <v>123</v>
      </c>
      <c r="F163" s="195" t="s">
        <v>122</v>
      </c>
      <c r="G163" s="194">
        <f>D163*C163</f>
        <v>2236.3500000000004</v>
      </c>
      <c r="H163" s="196" t="s">
        <v>121</v>
      </c>
    </row>
    <row r="164" spans="2:10" ht="29" thickBot="1" x14ac:dyDescent="0.2">
      <c r="B164" s="194" t="s">
        <v>120</v>
      </c>
      <c r="C164" s="194">
        <v>4</v>
      </c>
      <c r="D164" s="284">
        <v>45.19</v>
      </c>
      <c r="E164" s="194" t="s">
        <v>119</v>
      </c>
      <c r="F164" s="195" t="s">
        <v>118</v>
      </c>
      <c r="G164" s="304">
        <f>D164*C164</f>
        <v>180.76</v>
      </c>
      <c r="H164" s="196" t="s">
        <v>117</v>
      </c>
    </row>
    <row r="165" spans="2:10" ht="15" thickBot="1" x14ac:dyDescent="0.2">
      <c r="B165" s="213"/>
      <c r="F165" s="251" t="s">
        <v>116</v>
      </c>
      <c r="G165" s="252">
        <f>SUM(G163:G164)</f>
        <v>2417.1100000000006</v>
      </c>
    </row>
    <row r="167" spans="2:10" ht="15" thickBot="1" x14ac:dyDescent="0.2"/>
    <row r="168" spans="2:10" ht="16" thickBot="1" x14ac:dyDescent="0.2">
      <c r="F168" s="269" t="s">
        <v>115</v>
      </c>
      <c r="G168" s="270">
        <f>G159+G155+G144+G139+G123+G110+G101+G78+G67+G38+G28+G23+G8+G165</f>
        <v>39892.229999999996</v>
      </c>
      <c r="I168" s="271"/>
      <c r="J168" s="272"/>
    </row>
    <row r="169" spans="2:10" x14ac:dyDescent="0.15">
      <c r="F169" s="289" t="s">
        <v>482</v>
      </c>
      <c r="G169" s="305">
        <f>SUM(G164,G162,G149:G154,G142,G126:G138,G113:G120,G122,G104:G109,G81:G82,G84:G87,G90:G99,G71:G77,G43:G60,G64:G66,G31:G37,G27,G12:G22,G6:G7)</f>
        <v>31597.580000000009</v>
      </c>
      <c r="I169" s="271"/>
      <c r="J169" s="272"/>
    </row>
    <row r="170" spans="2:10" x14ac:dyDescent="0.15">
      <c r="H170" s="175"/>
      <c r="I170" s="271"/>
      <c r="J170" s="272"/>
    </row>
    <row r="171" spans="2:10" x14ac:dyDescent="0.15">
      <c r="H171" s="175"/>
      <c r="I171" s="271"/>
      <c r="J171" s="272"/>
    </row>
    <row r="172" spans="2:10" x14ac:dyDescent="0.15">
      <c r="H172" s="175"/>
    </row>
    <row r="173" spans="2:10" ht="15" customHeight="1" x14ac:dyDescent="0.15">
      <c r="H173" s="175"/>
    </row>
  </sheetData>
  <sheetProtection password="D6EE" sheet="1" objects="1" scenarios="1"/>
  <mergeCells count="13">
    <mergeCell ref="H149:H154"/>
    <mergeCell ref="H81:H100"/>
    <mergeCell ref="H104:H109"/>
    <mergeCell ref="H113:H122"/>
    <mergeCell ref="H126:H138"/>
    <mergeCell ref="H142:H143"/>
    <mergeCell ref="B144:E146"/>
    <mergeCell ref="B1:H2"/>
    <mergeCell ref="H36:H37"/>
    <mergeCell ref="B41:E41"/>
    <mergeCell ref="H42:H46"/>
    <mergeCell ref="H48:H66"/>
    <mergeCell ref="H70:H77"/>
  </mergeCells>
  <hyperlinks>
    <hyperlink ref="F19" r:id="rId1" location="3244A318" display="http://www.mcmaster.com/ - 3244A318"/>
    <hyperlink ref="F22" r:id="rId2"/>
    <hyperlink ref="F12" r:id="rId3" display="http://www.mscdirect.com/product/74210469"/>
    <hyperlink ref="F13" r:id="rId4" display="http://www.mscdirect.com/product/08228884"/>
    <hyperlink ref="F14" r:id="rId5" display="http://www.mscdirect.com/product/02340321"/>
    <hyperlink ref="F15" r:id="rId6" location="2636A67" display="http://www.mcmaster.com/ - 2636A67"/>
    <hyperlink ref="F18" r:id="rId7" location="11365k65/=ri79cu"/>
    <hyperlink ref="F16" r:id="rId8" display="http://www.mscdirect.com/product/75942201"/>
    <hyperlink ref="F17" r:id="rId9" display="http://www.mscdirect.com/product/00127100"/>
    <hyperlink ref="F20" r:id="rId10" display="http://www.mscdirect.com/product/02650596"/>
    <hyperlink ref="F21" r:id="rId11" display="http://www.mscdirect.com/product/80091770"/>
    <hyperlink ref="F35" r:id="rId12"/>
    <hyperlink ref="F31" r:id="rId13"/>
    <hyperlink ref="F32" r:id="rId14"/>
    <hyperlink ref="F33" r:id="rId15"/>
    <hyperlink ref="F34" r:id="rId16"/>
    <hyperlink ref="F37" r:id="rId17"/>
    <hyperlink ref="F36" r:id="rId18"/>
    <hyperlink ref="F27" r:id="rId19"/>
    <hyperlink ref="F47" r:id="rId20"/>
    <hyperlink ref="F48" r:id="rId21"/>
    <hyperlink ref="F49" r:id="rId22" display="http://www.mscdirect.com/product/41028390"/>
    <hyperlink ref="F50" r:id="rId23"/>
    <hyperlink ref="F51" r:id="rId24"/>
    <hyperlink ref="F52" r:id="rId25" display="http://www.mscdirect.com/product/06526115"/>
    <hyperlink ref="F53" r:id="rId26"/>
    <hyperlink ref="F54" r:id="rId27"/>
    <hyperlink ref="F55" r:id="rId28"/>
    <hyperlink ref="F56" r:id="rId29"/>
    <hyperlink ref="F57" r:id="rId30" display="http://www.mscdirect.com/product/73254104"/>
    <hyperlink ref="F42" r:id="rId31"/>
    <hyperlink ref="F43" r:id="rId32" display="http://www.mscdirect.com/product/06527907"/>
    <hyperlink ref="F58" r:id="rId33" location="54845T672" tooltip="Close" display="http://www.mcmaster.com/ - 54845T672"/>
    <hyperlink ref="F59" r:id="rId34" location="7632A22" tooltip="Close" display="http://www.mcmaster.com/ - 7632A22"/>
    <hyperlink ref="F60" r:id="rId35"/>
    <hyperlink ref="F64" r:id="rId36" display="http://www.mscdirect.com/product/00281535?fromRR=Y"/>
    <hyperlink ref="F65" r:id="rId37" location="7467A85" tooltip="Close" display="http://www.mcmaster.com/ - 7467A85"/>
    <hyperlink ref="F66" r:id="rId38" location="74695A57" tooltip="Close" display="http://www.mcmaster.com/ - 74695A57"/>
    <hyperlink ref="F154" r:id="rId39"/>
    <hyperlink ref="F153" r:id="rId40"/>
    <hyperlink ref="F152" r:id="rId41"/>
    <hyperlink ref="F151" r:id="rId42"/>
    <hyperlink ref="F150" r:id="rId43"/>
    <hyperlink ref="F149" r:id="rId44"/>
    <hyperlink ref="F71" r:id="rId45" location="1651t23/=ri9e82"/>
    <hyperlink ref="F72" r:id="rId46" location="89015k81/=ri9ecq"/>
    <hyperlink ref="F73" r:id="rId47" location="8974k28/=ri9ehm"/>
    <hyperlink ref="F74" r:id="rId48" location="8974k11/=ri9ek2"/>
    <hyperlink ref="F75" r:id="rId49" location="8974k13/=ri9emd"/>
    <hyperlink ref="F76" r:id="rId50"/>
    <hyperlink ref="F77" r:id="rId51" location="9635k973/=ri9erj"/>
    <hyperlink ref="F70" location="'Cartesian Quote'!A1" display="N/A"/>
    <hyperlink ref="F6" r:id="rId52"/>
    <hyperlink ref="F7" r:id="rId53"/>
    <hyperlink ref="F81" r:id="rId54"/>
    <hyperlink ref="F82" r:id="rId55"/>
    <hyperlink ref="F84" r:id="rId56"/>
    <hyperlink ref="F85" r:id="rId57"/>
    <hyperlink ref="F86" r:id="rId58"/>
    <hyperlink ref="F87" r:id="rId59"/>
    <hyperlink ref="F88" r:id="rId60"/>
    <hyperlink ref="F89" r:id="rId61"/>
    <hyperlink ref="F91" r:id="rId62"/>
    <hyperlink ref="F92" r:id="rId63"/>
    <hyperlink ref="F96" r:id="rId64"/>
    <hyperlink ref="F97" r:id="rId65"/>
    <hyperlink ref="F98" r:id="rId66"/>
    <hyperlink ref="F99" r:id="rId67"/>
    <hyperlink ref="F100" r:id="rId68"/>
    <hyperlink ref="F104" r:id="rId69"/>
    <hyperlink ref="F105" r:id="rId70" display="http://www.delcity.net/store/search/p_804944.h_804945.t_1.n_y.jsp?item=5216201"/>
    <hyperlink ref="F106" r:id="rId71" display="http://www.delcity.net/store/Weather-Pack-Connector-Kit/p_732809"/>
    <hyperlink ref="F107" r:id="rId72" location="productDetails"/>
    <hyperlink ref="F108" r:id="rId73" location="productDetails"/>
    <hyperlink ref="F113" r:id="rId74"/>
    <hyperlink ref="F116" r:id="rId75"/>
    <hyperlink ref="F120" r:id="rId76"/>
    <hyperlink ref="F118" r:id="rId77" tooltip="AURORA COM &amp; COM-KH"/>
    <hyperlink ref="F121" r:id="rId78" display="http://www.amazon.com/dp/B00AHRCHLQ/ref=biss_dp_t_asn"/>
    <hyperlink ref="F122" r:id="rId79" display="http://www.onlinemetals.com/merchant.cfm?pid=18054&amp;step=4&amp;showunits=inches&amp;id=1277&amp;top_cat=60"/>
    <hyperlink ref="F127" r:id="rId80"/>
    <hyperlink ref="F128" r:id="rId81"/>
    <hyperlink ref="F129" r:id="rId82" display="https://www.pegasusautoracing.com/productdetails.asp?RecID=1118"/>
    <hyperlink ref="F130" r:id="rId83" display="http://www.jegs.com/i/JEGS-Performance-Products/555/635800/10002/-1?parentProductId=2111534"/>
    <hyperlink ref="F131" r:id="rId84" display="http://www.jegs.com/i/JEGS-Performance-Products/555/635810/10002/-1?parentProductId=2111534"/>
    <hyperlink ref="F133" r:id="rId85"/>
    <hyperlink ref="F134" r:id="rId86"/>
    <hyperlink ref="F135" r:id="rId87" display="http://www.jegs.com/i/Earls/361/177003/10002/-1"/>
    <hyperlink ref="F136" r:id="rId88"/>
    <hyperlink ref="F137" r:id="rId89"/>
    <hyperlink ref="F83" location="'Taylor Invoice'!A1" display="INV-06-10001"/>
    <hyperlink ref="F44" r:id="rId90"/>
    <hyperlink ref="F45" r:id="rId91"/>
    <hyperlink ref="F46" r:id="rId92"/>
    <hyperlink ref="F63" r:id="rId93"/>
    <hyperlink ref="F61" r:id="rId94"/>
    <hyperlink ref="F62" r:id="rId95"/>
    <hyperlink ref="F109" r:id="rId96"/>
    <hyperlink ref="F163" r:id="rId97"/>
    <hyperlink ref="F164" r:id="rId98" display="Catridge"/>
    <hyperlink ref="F114" r:id="rId99" display="https://www.pegasusautoracing.com/productdetails.asp?RecID=3139"/>
    <hyperlink ref="F115" r:id="rId100"/>
    <hyperlink ref="F142" r:id="rId101" display="https://www.hoosiertire.com/Fsaeinfo.htm"/>
    <hyperlink ref="F132" r:id="rId102"/>
    <hyperlink ref="F138" r:id="rId103"/>
    <hyperlink ref="F119" r:id="rId104"/>
    <hyperlink ref="F117" r:id="rId105"/>
    <hyperlink ref="F126" r:id="rId106"/>
    <hyperlink ref="F93" r:id="rId107" location="order"/>
  </hyperlinks>
  <pageMargins left="0.7" right="0.7" top="0.75" bottom="0.75" header="0.3" footer="0.3"/>
  <pageSetup orientation="portrait" verticalDpi="300"/>
  <legacyDrawing r:id="rId108"/>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5"/>
  <sheetViews>
    <sheetView topLeftCell="A11" zoomScale="80" zoomScaleNormal="80" zoomScalePageLayoutView="80" workbookViewId="0">
      <selection activeCell="D36" sqref="D36"/>
    </sheetView>
  </sheetViews>
  <sheetFormatPr baseColWidth="10" defaultColWidth="10.6640625" defaultRowHeight="14" x14ac:dyDescent="0.15"/>
  <cols>
    <col min="1" max="1" width="27.1640625" style="175" bestFit="1" customWidth="1"/>
    <col min="2" max="2" width="45.6640625" style="175" bestFit="1" customWidth="1"/>
    <col min="3" max="3" width="21.6640625" style="175" customWidth="1"/>
    <col min="4" max="4" width="16.83203125" style="175" bestFit="1" customWidth="1"/>
    <col min="5" max="5" width="135.6640625" style="175" bestFit="1" customWidth="1"/>
    <col min="6" max="6" width="64.5" style="175" customWidth="1"/>
    <col min="7" max="7" width="13.1640625" style="187" bestFit="1" customWidth="1"/>
    <col min="8" max="8" width="44.33203125" style="175" bestFit="1" customWidth="1"/>
    <col min="9" max="16384" width="10.6640625" style="175"/>
  </cols>
  <sheetData>
    <row r="1" spans="1:6" ht="29" x14ac:dyDescent="0.15">
      <c r="A1" s="369" t="s">
        <v>460</v>
      </c>
      <c r="B1" s="369"/>
      <c r="C1" s="369"/>
      <c r="D1" s="369"/>
      <c r="E1" s="369"/>
    </row>
    <row r="2" spans="1:6" ht="21" x14ac:dyDescent="0.15">
      <c r="A2" s="273" t="s">
        <v>459</v>
      </c>
    </row>
    <row r="3" spans="1:6" ht="16" thickBot="1" x14ac:dyDescent="0.2">
      <c r="A3" s="274" t="s">
        <v>458</v>
      </c>
      <c r="B3" s="178"/>
      <c r="C3" s="178"/>
      <c r="D3" s="178"/>
    </row>
    <row r="4" spans="1:6" ht="15" thickBot="1" x14ac:dyDescent="0.2">
      <c r="A4" s="275" t="s">
        <v>69</v>
      </c>
      <c r="B4" s="275" t="s">
        <v>70</v>
      </c>
      <c r="C4" s="275" t="s">
        <v>412</v>
      </c>
      <c r="D4" s="276" t="s">
        <v>410</v>
      </c>
      <c r="E4" s="204" t="s">
        <v>457</v>
      </c>
    </row>
    <row r="5" spans="1:6" ht="15" x14ac:dyDescent="0.15">
      <c r="A5" s="213" t="s">
        <v>456</v>
      </c>
      <c r="B5" s="213">
        <v>1</v>
      </c>
      <c r="C5" s="214">
        <v>2150</v>
      </c>
      <c r="D5" s="307">
        <v>2150</v>
      </c>
      <c r="E5" s="194" t="s">
        <v>455</v>
      </c>
      <c r="F5" s="277" t="s">
        <v>454</v>
      </c>
    </row>
    <row r="6" spans="1:6" ht="15" x14ac:dyDescent="0.15">
      <c r="A6" s="194" t="s">
        <v>453</v>
      </c>
      <c r="B6" s="194" t="s">
        <v>452</v>
      </c>
      <c r="C6" s="202">
        <v>340</v>
      </c>
      <c r="D6" s="308">
        <f>C6*6</f>
        <v>2040</v>
      </c>
      <c r="E6" s="194" t="s">
        <v>451</v>
      </c>
      <c r="F6" s="277" t="s">
        <v>450</v>
      </c>
    </row>
    <row r="7" spans="1:6" ht="28" x14ac:dyDescent="0.15">
      <c r="A7" s="194" t="s">
        <v>449</v>
      </c>
      <c r="B7" s="194" t="s">
        <v>448</v>
      </c>
      <c r="C7" s="202">
        <f>(39.95*11)+(0.2*2600)</f>
        <v>959.45</v>
      </c>
      <c r="D7" s="308">
        <f>C7</f>
        <v>959.45</v>
      </c>
      <c r="E7" s="196" t="s">
        <v>447</v>
      </c>
      <c r="F7" s="277" t="s">
        <v>446</v>
      </c>
    </row>
    <row r="8" spans="1:6" ht="29" thickBot="1" x14ac:dyDescent="0.2">
      <c r="A8" s="194" t="s">
        <v>445</v>
      </c>
      <c r="B8" s="196" t="s">
        <v>444</v>
      </c>
      <c r="C8" s="255">
        <f>((2600/20)*2.8*5)+((2600/9)*2.4)</f>
        <v>2513.3333333333335</v>
      </c>
      <c r="D8" s="309">
        <f>C8</f>
        <v>2513.3333333333335</v>
      </c>
      <c r="E8" s="196" t="s">
        <v>443</v>
      </c>
      <c r="F8" s="277" t="s">
        <v>442</v>
      </c>
    </row>
    <row r="9" spans="1:6" ht="15" thickBot="1" x14ac:dyDescent="0.2">
      <c r="A9" s="201"/>
      <c r="C9" s="251" t="s">
        <v>116</v>
      </c>
      <c r="D9" s="252">
        <f>SUM(D5:D8)</f>
        <v>7662.7833333333328</v>
      </c>
    </row>
    <row r="10" spans="1:6" ht="30" x14ac:dyDescent="0.15">
      <c r="B10" s="278"/>
      <c r="C10" s="279"/>
      <c r="D10" s="279"/>
      <c r="E10" s="280" t="s">
        <v>441</v>
      </c>
    </row>
    <row r="11" spans="1:6" ht="15" x14ac:dyDescent="0.15">
      <c r="C11" s="279" t="s">
        <v>440</v>
      </c>
      <c r="D11" s="279" t="s">
        <v>439</v>
      </c>
      <c r="E11" s="281" t="s">
        <v>438</v>
      </c>
    </row>
    <row r="12" spans="1:6" x14ac:dyDescent="0.15">
      <c r="C12" s="175" t="s">
        <v>437</v>
      </c>
      <c r="D12" s="175">
        <v>5</v>
      </c>
      <c r="E12" s="186" t="s">
        <v>436</v>
      </c>
    </row>
    <row r="13" spans="1:6" x14ac:dyDescent="0.15">
      <c r="C13" s="175" t="s">
        <v>435</v>
      </c>
      <c r="D13" s="175">
        <v>3</v>
      </c>
      <c r="E13" s="186" t="s">
        <v>434</v>
      </c>
    </row>
    <row r="14" spans="1:6" x14ac:dyDescent="0.15">
      <c r="C14" s="175" t="s">
        <v>433</v>
      </c>
      <c r="D14" s="175">
        <v>3</v>
      </c>
      <c r="E14" s="186" t="s">
        <v>432</v>
      </c>
    </row>
    <row r="15" spans="1:6" x14ac:dyDescent="0.15">
      <c r="C15" s="175" t="s">
        <v>431</v>
      </c>
      <c r="D15" s="175">
        <v>3</v>
      </c>
      <c r="E15" s="186" t="s">
        <v>430</v>
      </c>
    </row>
    <row r="16" spans="1:6" x14ac:dyDescent="0.15">
      <c r="C16" s="175" t="s">
        <v>429</v>
      </c>
      <c r="D16" s="175">
        <v>1</v>
      </c>
      <c r="E16" s="186" t="s">
        <v>428</v>
      </c>
    </row>
    <row r="17" spans="3:5" x14ac:dyDescent="0.15">
      <c r="C17" s="175" t="s">
        <v>427</v>
      </c>
      <c r="D17" s="175">
        <v>1</v>
      </c>
      <c r="E17" s="186" t="s">
        <v>426</v>
      </c>
    </row>
    <row r="18" spans="3:5" x14ac:dyDescent="0.15">
      <c r="C18" s="175" t="s">
        <v>425</v>
      </c>
      <c r="D18" s="175">
        <v>1</v>
      </c>
      <c r="E18" s="186" t="s">
        <v>424</v>
      </c>
    </row>
    <row r="19" spans="3:5" x14ac:dyDescent="0.15">
      <c r="C19" s="175" t="s">
        <v>423</v>
      </c>
      <c r="D19" s="175">
        <v>2</v>
      </c>
      <c r="E19" s="186" t="s">
        <v>422</v>
      </c>
    </row>
    <row r="20" spans="3:5" x14ac:dyDescent="0.15">
      <c r="C20" s="175" t="s">
        <v>421</v>
      </c>
      <c r="D20" s="175">
        <v>2</v>
      </c>
      <c r="E20" s="186" t="s">
        <v>420</v>
      </c>
    </row>
    <row r="21" spans="3:5" x14ac:dyDescent="0.15">
      <c r="C21" s="175" t="s">
        <v>419</v>
      </c>
      <c r="D21" s="175">
        <v>2</v>
      </c>
      <c r="E21" s="186" t="s">
        <v>418</v>
      </c>
    </row>
    <row r="22" spans="3:5" x14ac:dyDescent="0.15">
      <c r="C22" s="186" t="s">
        <v>417</v>
      </c>
      <c r="D22" s="175">
        <v>1</v>
      </c>
      <c r="E22" s="186" t="s">
        <v>416</v>
      </c>
    </row>
    <row r="23" spans="3:5" x14ac:dyDescent="0.15">
      <c r="C23" s="175" t="s">
        <v>415</v>
      </c>
      <c r="D23" s="175">
        <v>1</v>
      </c>
      <c r="E23" s="186" t="s">
        <v>414</v>
      </c>
    </row>
    <row r="25" spans="3:5" x14ac:dyDescent="0.15">
      <c r="C25" s="175" t="s">
        <v>75</v>
      </c>
      <c r="D25" s="175">
        <f>SUM(D12:D23)</f>
        <v>25</v>
      </c>
    </row>
  </sheetData>
  <sheetProtection password="D6EE" sheet="1" objects="1" scenarios="1"/>
  <mergeCells count="1">
    <mergeCell ref="A1:E1"/>
  </mergeCells>
  <hyperlinks>
    <hyperlink ref="F5" r:id="rId1"/>
    <hyperlink ref="F7" r:id="rId2"/>
    <hyperlink ref="F6" r:id="rId3"/>
    <hyperlink ref="F8" r:id="rId4"/>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1"/>
  <sheetViews>
    <sheetView workbookViewId="0">
      <selection activeCell="C9" sqref="C9"/>
    </sheetView>
  </sheetViews>
  <sheetFormatPr baseColWidth="10" defaultColWidth="8.6640625" defaultRowHeight="14" x14ac:dyDescent="0.2"/>
  <cols>
    <col min="1" max="1" width="18" style="131" customWidth="1"/>
    <col min="2" max="2" width="28.5" style="131" customWidth="1"/>
    <col min="3" max="3" width="8.6640625" style="131"/>
    <col min="4" max="4" width="16" style="131" customWidth="1"/>
    <col min="5" max="16384" width="8.6640625" style="131"/>
  </cols>
  <sheetData>
    <row r="1" spans="1:4" x14ac:dyDescent="0.2">
      <c r="A1" s="132" t="s">
        <v>79</v>
      </c>
      <c r="B1" s="132" t="s">
        <v>80</v>
      </c>
      <c r="C1" s="132" t="s">
        <v>54</v>
      </c>
      <c r="D1" s="132" t="s">
        <v>81</v>
      </c>
    </row>
    <row r="2" spans="1:4" x14ac:dyDescent="0.2">
      <c r="A2" s="131" t="s">
        <v>6</v>
      </c>
      <c r="B2" s="131" t="s">
        <v>82</v>
      </c>
      <c r="C2" s="131">
        <v>1</v>
      </c>
      <c r="D2" s="131" t="s">
        <v>83</v>
      </c>
    </row>
    <row r="3" spans="1:4" x14ac:dyDescent="0.2">
      <c r="A3" s="131" t="s">
        <v>84</v>
      </c>
      <c r="B3" s="131" t="s">
        <v>85</v>
      </c>
      <c r="C3" s="131">
        <v>2</v>
      </c>
      <c r="D3" s="131" t="s">
        <v>86</v>
      </c>
    </row>
    <row r="4" spans="1:4" x14ac:dyDescent="0.2">
      <c r="B4" s="131" t="s">
        <v>87</v>
      </c>
      <c r="C4" s="131">
        <v>3</v>
      </c>
      <c r="D4" s="131" t="s">
        <v>88</v>
      </c>
    </row>
    <row r="5" spans="1:4" x14ac:dyDescent="0.2">
      <c r="B5" s="131" t="s">
        <v>89</v>
      </c>
      <c r="C5" s="131">
        <v>4</v>
      </c>
    </row>
    <row r="6" spans="1:4" x14ac:dyDescent="0.2">
      <c r="B6" s="131" t="s">
        <v>10</v>
      </c>
      <c r="C6" s="131">
        <v>5</v>
      </c>
    </row>
    <row r="7" spans="1:4" x14ac:dyDescent="0.2">
      <c r="B7" s="131" t="s">
        <v>90</v>
      </c>
      <c r="C7" s="131">
        <v>6</v>
      </c>
    </row>
    <row r="8" spans="1:4" x14ac:dyDescent="0.2">
      <c r="B8" s="131" t="s">
        <v>91</v>
      </c>
    </row>
    <row r="9" spans="1:4" x14ac:dyDescent="0.2">
      <c r="B9" s="131" t="s">
        <v>92</v>
      </c>
    </row>
    <row r="10" spans="1:4" x14ac:dyDescent="0.2">
      <c r="B10" s="131" t="s">
        <v>93</v>
      </c>
    </row>
    <row r="11" spans="1:4" x14ac:dyDescent="0.2">
      <c r="B11" s="131" t="s">
        <v>94</v>
      </c>
    </row>
  </sheetData>
  <sheetProtection selectLockedCells="1" selectUnlockedCells="1"/>
  <pageMargins left="0.7" right="0.7" top="0.75" bottom="0.75" header="0.51180555555555551" footer="0.51180555555555551"/>
  <pageSetup firstPageNumber="0" orientation="portrait" horizontalDpi="300" verticalDpi="300"/>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7</vt:i4>
      </vt:variant>
    </vt:vector>
  </HeadingPairs>
  <TitlesOfParts>
    <vt:vector size="7" baseType="lpstr">
      <vt:lpstr>Cover Page</vt:lpstr>
      <vt:lpstr>General Information</vt:lpstr>
      <vt:lpstr>Expense Request</vt:lpstr>
      <vt:lpstr>Breakdown &amp; Documentation</vt:lpstr>
      <vt:lpstr>Standard Operation</vt:lpstr>
      <vt:lpstr>Competition</vt:lpstr>
      <vt:lpstr>Admin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Microsoft Office User</cp:lastModifiedBy>
  <dcterms:created xsi:type="dcterms:W3CDTF">2015-04-17T23:39:50Z</dcterms:created>
  <dcterms:modified xsi:type="dcterms:W3CDTF">2015-09-15T16:45:44Z</dcterms:modified>
</cp:coreProperties>
</file>